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ZARZADZANIE_ZP" sheetId="1" r:id="rId1"/>
    <sheet name="ZARZADZANIE_ZJSiR" sheetId="2" r:id="rId2"/>
    <sheet name="ZARZADZANIE_ZGTiH" sheetId="3" r:id="rId3"/>
  </sheets>
  <definedNames/>
  <calcPr fullCalcOnLoad="1"/>
</workbook>
</file>

<file path=xl/sharedStrings.xml><?xml version="1.0" encoding="utf-8"?>
<sst xmlns="http://schemas.openxmlformats.org/spreadsheetml/2006/main" count="450" uniqueCount="129">
  <si>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</si>
  <si>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</si>
  <si>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</si>
  <si>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</si>
  <si>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</si>
  <si>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</si>
  <si>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Uwagi</t>
  </si>
  <si>
    <t>Egzam.</t>
  </si>
  <si>
    <t>W</t>
  </si>
  <si>
    <t>Ć</t>
  </si>
  <si>
    <t>L</t>
  </si>
  <si>
    <t>RAZEM</t>
  </si>
  <si>
    <t>Lp.</t>
  </si>
  <si>
    <t>udział %</t>
  </si>
  <si>
    <t>wykłady</t>
  </si>
  <si>
    <t>ćwiczenia</t>
  </si>
  <si>
    <t>laboratoria</t>
  </si>
  <si>
    <t>%</t>
  </si>
  <si>
    <t>ECTS</t>
  </si>
  <si>
    <t>Razem godziny w semestrze</t>
  </si>
  <si>
    <t>Razem</t>
  </si>
  <si>
    <t>Przedmioty specjalnościowe</t>
  </si>
  <si>
    <t>w</t>
  </si>
  <si>
    <t>ćw.</t>
  </si>
  <si>
    <t>lab.</t>
  </si>
  <si>
    <t>Makroekonomia II</t>
  </si>
  <si>
    <t>Prognozowanie procesów gospodarczych</t>
  </si>
  <si>
    <t>Rachunkowość zarządcza</t>
  </si>
  <si>
    <t>Seminarium magisterskie</t>
  </si>
  <si>
    <t>Finanse menedżerskie</t>
  </si>
  <si>
    <t>Rok I</t>
  </si>
  <si>
    <t xml:space="preserve">Rok I </t>
  </si>
  <si>
    <t>Logistyka</t>
  </si>
  <si>
    <t>Rok II</t>
  </si>
  <si>
    <t>Ekonomia menedżerska</t>
  </si>
  <si>
    <t>Logika</t>
  </si>
  <si>
    <t>Badania preferencji</t>
  </si>
  <si>
    <t>* student wybiera jeden wykład w semestrze</t>
  </si>
  <si>
    <t>Prawo cywilne</t>
  </si>
  <si>
    <t>Statystyka matematyczna</t>
  </si>
  <si>
    <t>Koncepcje zarządzania</t>
  </si>
  <si>
    <t>Przedsiębiorczość</t>
  </si>
  <si>
    <t>Badania operacyjne</t>
  </si>
  <si>
    <t>Marketing międzynarodowy</t>
  </si>
  <si>
    <t>Rynek kapitałowy i finansowy</t>
  </si>
  <si>
    <t>Etyka w zarządzaniu</t>
  </si>
  <si>
    <t>Negocjacje</t>
  </si>
  <si>
    <t>Psychologia w zarządzaniu</t>
  </si>
  <si>
    <t>Zarządzanie procesami</t>
  </si>
  <si>
    <t>Zarządzanie strategiczne</t>
  </si>
  <si>
    <t>Zarządzanie Gospodarką Turystyczną i Hotelarstwem</t>
  </si>
  <si>
    <t>Studia stacjonarne II stopnia</t>
  </si>
  <si>
    <t>Język obcy</t>
  </si>
  <si>
    <t>Specjalność: Zarządzanie Przedsiębiorstwem</t>
  </si>
  <si>
    <t>Kierunek: ZARZĄDZANIE</t>
  </si>
  <si>
    <t>Zarządzanie Przedsiębiorstwem</t>
  </si>
  <si>
    <t>Zarządzanie Jakością i Środowiskiem</t>
  </si>
  <si>
    <t>Logistyka w zarządzaniu jakością</t>
  </si>
  <si>
    <t>Specjalność: Zarządzanie Gospodarką Turystyczną i Hotelarstwem</t>
  </si>
  <si>
    <t>1, 2</t>
  </si>
  <si>
    <t>Organizacja i kierowanie zespołem</t>
  </si>
  <si>
    <t>Analiza i planowanie projektów</t>
  </si>
  <si>
    <t>Społeczne uwarunkowania  rozwoju przedsiębiorstw</t>
  </si>
  <si>
    <t>Wycena wartości przedsiębiorstw</t>
  </si>
  <si>
    <t>Analiza i gry strategiczne</t>
  </si>
  <si>
    <t>Controlling</t>
  </si>
  <si>
    <t>Zarządzanie zmianą</t>
  </si>
  <si>
    <t>Budżetowanie inwestycji</t>
  </si>
  <si>
    <t>Polityka gospodarcza wobec małych i średnich przedsiębiorstw</t>
  </si>
  <si>
    <t>Organizacja usług transportu turystycznego</t>
  </si>
  <si>
    <t>Zachowania konsumenckie na rynku turystycznym</t>
  </si>
  <si>
    <t>Marketing w turystyce</t>
  </si>
  <si>
    <t>Elementy prawa turystycznego w UE</t>
  </si>
  <si>
    <t>Zarządzanie gospodarką turystyczną w regionie</t>
  </si>
  <si>
    <t>Warsztaty liderów branży turystycznej</t>
  </si>
  <si>
    <t>Psychologia i socjologia w turystyce lub Turystyka a ochrona środowiska</t>
  </si>
  <si>
    <t>Konkurencyjność regionów turystycznych</t>
  </si>
  <si>
    <t>Wykład do wyboru*</t>
  </si>
  <si>
    <t>Zarządzanie inwestycjami turystycznymi</t>
  </si>
  <si>
    <t>Do wyboru (co najmniej 30%)</t>
  </si>
  <si>
    <t>Nadzór korporacyjny</t>
  </si>
  <si>
    <t>Specjalność: Zarządzanie Jakością, Środowiskiem i Ryzykiem</t>
  </si>
  <si>
    <t>Zintegrowana odpowiedzialność organizacji</t>
  </si>
  <si>
    <t>Modele doskonalenia organizacji</t>
  </si>
  <si>
    <t>Zarządzanie ryzykiem i ciągłością działania w organizacji</t>
  </si>
  <si>
    <t>Zarządzanie bezpieczeństwem informacji</t>
  </si>
  <si>
    <t>Zarządzanie dokumentacją środowiskową</t>
  </si>
  <si>
    <t>Zarządzanie kryzysowe w administracji publicznej</t>
  </si>
  <si>
    <t>Plan studiów na rok akad. 2012/2013</t>
  </si>
  <si>
    <t>RAZEM ECTS (98+22)</t>
  </si>
  <si>
    <t>Zal. przedm. w semestrze</t>
  </si>
  <si>
    <t>Zal. z oceną</t>
  </si>
  <si>
    <t>Zal. bez oceny</t>
  </si>
  <si>
    <t>S1</t>
  </si>
  <si>
    <t>S2</t>
  </si>
  <si>
    <t>Ogółem w roku</t>
  </si>
  <si>
    <t>S3</t>
  </si>
  <si>
    <t>S4</t>
  </si>
  <si>
    <t>ECTS - przedmioty na kierunku</t>
  </si>
  <si>
    <t>ECTS - przedmioty na specjalności</t>
  </si>
  <si>
    <t>ECTS - przedmioty na kierunku (98)</t>
  </si>
  <si>
    <t>ECTS - przedmioty na specjalności (22)</t>
  </si>
  <si>
    <t>przedmioty na kierunku</t>
  </si>
  <si>
    <t>przedmioty na specjalności</t>
  </si>
  <si>
    <t>godz.</t>
  </si>
  <si>
    <t>JO</t>
  </si>
  <si>
    <t>Wykład do wyboru</t>
  </si>
  <si>
    <t>Specjalność</t>
  </si>
  <si>
    <t>Plan studiów na rok akad. 2013/2014</t>
  </si>
  <si>
    <t>Nauki podstawowe</t>
  </si>
  <si>
    <t>Liczba punktów ECTS, którą student musi uzyskać na zajęciach:</t>
  </si>
  <si>
    <t>a. Wymagających bezpośredniego udziału nauczycieli akademickich i studentów</t>
  </si>
  <si>
    <t>b. Z zakresu nauk podstawowych</t>
  </si>
  <si>
    <t>c. Praktycznych (w tym laboratoryjnych i projektowych)</t>
  </si>
  <si>
    <t>d. Minimalna liczba punktów ECTS, którą student musi uzyskać, realizując moduły kształcenia oferowane na zajęciach ogólnouczelnianych lub na innym kierunku studiów</t>
  </si>
  <si>
    <t>Zarządzanie ryzykiem środowiskowym i bezpieczeństwem pracy</t>
  </si>
  <si>
    <t>Zarządzanie jakością i bezpieczeństwem żywności</t>
  </si>
  <si>
    <t>Efektywność działalności środowiskowej</t>
  </si>
  <si>
    <t>Menedżer zarządzania jakością, środowiskiem i ryzykiem</t>
  </si>
  <si>
    <t>Przedmiot do wyboru (specjalność)</t>
  </si>
  <si>
    <t>praktyczny</t>
  </si>
  <si>
    <t>Wydział Ekonomii, Zarządzania i Turystyki</t>
  </si>
  <si>
    <t>Seminarium magisterskie III</t>
  </si>
  <si>
    <t>Seminarium magisterskie IV</t>
  </si>
  <si>
    <t>Praktyczne</t>
  </si>
  <si>
    <t>Seminarium dyplomowe - magisterskie</t>
  </si>
  <si>
    <t xml:space="preserve">Załącznik 7 do Uchwały Rady Wydziału nr 22/2013 z 26.04.2013 r. </t>
  </si>
  <si>
    <t>(zmiany w Uchwale nr 9/2012 z dnia 24.02.2012 r. i Uchwale nr 60/2012 z 29.06.2012 r.)</t>
  </si>
  <si>
    <t>i Ryzykiem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</si>
</sst>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F0"/>
      <name val="Arial CE"/>
      <family val="0"/>
    </font>
    <font>
      <sz val="10"/>
      <color rgb="FFFF0000"/>
      <name val="Arial CE"/>
      <family val="0"/>
    </font>
    <font>
      <sz val="10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46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47" fillId="0" borderId="11" xfId="0" applyFont="1" applyBorder="1" applyAlignment="1">
      <alignment/>
    </xf>
    <xf numFmtId="0" fontId="47" fillId="0" borderId="14" xfId="0" applyFont="1" applyBorder="1" applyAlignment="1">
      <alignment horizontal="left"/>
    </xf>
    <xf numFmtId="0" fontId="47" fillId="0" borderId="15" xfId="0" applyFont="1" applyFill="1" applyBorder="1" applyAlignment="1">
      <alignment horizontal="center"/>
    </xf>
    <xf numFmtId="0" fontId="47" fillId="0" borderId="12" xfId="0" applyFont="1" applyFill="1" applyBorder="1" applyAlignment="1">
      <alignment/>
    </xf>
    <xf numFmtId="0" fontId="47" fillId="0" borderId="13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1" xfId="0" applyFont="1" applyFill="1" applyBorder="1" applyAlignment="1">
      <alignment horizontal="center" vertical="center"/>
    </xf>
    <xf numFmtId="1" fontId="48" fillId="33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view="pageBreakPreview" zoomScaleSheetLayoutView="100" workbookViewId="0" topLeftCell="A82">
      <selection activeCell="B44" sqref="B44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6.75390625" style="0" bestFit="1" customWidth="1"/>
    <col min="17" max="17" width="10.25390625" style="0" bestFit="1" customWidth="1"/>
  </cols>
  <sheetData>
    <row r="1" s="62" customFormat="1" ht="15.75">
      <c r="A1" s="62" t="s">
        <v>126</v>
      </c>
    </row>
    <row r="2" spans="1:9" ht="12.75">
      <c r="A2" s="13"/>
      <c r="B2" s="13" t="s">
        <v>127</v>
      </c>
      <c r="C2" s="13"/>
      <c r="D2" s="13"/>
      <c r="E2" s="13"/>
      <c r="F2" s="13"/>
      <c r="G2" s="13"/>
      <c r="H2" s="13"/>
      <c r="I2" s="13"/>
    </row>
    <row r="3" spans="2:13" ht="12.75">
      <c r="B3" s="13" t="s">
        <v>88</v>
      </c>
      <c r="D3" s="13"/>
      <c r="E3" t="s">
        <v>13</v>
      </c>
      <c r="F3" s="18" t="s">
        <v>0</v>
      </c>
      <c r="G3" s="18"/>
      <c r="H3" s="18"/>
      <c r="I3" s="18"/>
      <c r="J3" s="13"/>
      <c r="K3" s="13"/>
      <c r="L3" s="13"/>
      <c r="M3" s="13"/>
    </row>
    <row r="4" spans="2:13" ht="12.75">
      <c r="B4" t="s">
        <v>121</v>
      </c>
      <c r="D4" s="13"/>
      <c r="E4" s="43">
        <f>I4/I7</f>
        <v>0.4843462246777164</v>
      </c>
      <c r="F4" s="18" t="s">
        <v>14</v>
      </c>
      <c r="G4" s="18"/>
      <c r="H4" s="18"/>
      <c r="I4" s="18">
        <f>J32+M32</f>
        <v>263</v>
      </c>
      <c r="J4" s="13"/>
      <c r="K4" s="13"/>
      <c r="L4" s="13"/>
      <c r="M4" s="13"/>
    </row>
    <row r="5" spans="2:13" ht="12.75">
      <c r="B5" t="s">
        <v>51</v>
      </c>
      <c r="D5" s="13"/>
      <c r="E5" s="43">
        <f>I5/I7</f>
        <v>0.37937384898710863</v>
      </c>
      <c r="F5" s="18" t="s">
        <v>15</v>
      </c>
      <c r="G5" s="18"/>
      <c r="H5" s="18"/>
      <c r="I5" s="18">
        <f>K32+N32</f>
        <v>206</v>
      </c>
      <c r="J5" s="13"/>
      <c r="K5" s="13"/>
      <c r="L5" s="13"/>
      <c r="M5" s="13"/>
    </row>
    <row r="6" spans="2:13" ht="12.75">
      <c r="B6" t="s">
        <v>1</v>
      </c>
      <c r="D6" s="13"/>
      <c r="E6" s="43">
        <f>I6/I7</f>
        <v>0.13627992633517497</v>
      </c>
      <c r="F6" s="18" t="s">
        <v>16</v>
      </c>
      <c r="G6" s="18"/>
      <c r="H6" s="18"/>
      <c r="I6" s="18">
        <f>L32+O32</f>
        <v>74</v>
      </c>
      <c r="J6" s="13"/>
      <c r="K6" s="13"/>
      <c r="L6" s="13"/>
      <c r="M6" s="13"/>
    </row>
    <row r="7" spans="2:13" ht="12.75">
      <c r="B7" t="s">
        <v>54</v>
      </c>
      <c r="D7" s="13"/>
      <c r="E7" s="43">
        <f>SUM(E4:E6)</f>
        <v>0.9999999999999999</v>
      </c>
      <c r="F7" s="18" t="s">
        <v>2</v>
      </c>
      <c r="G7" s="18"/>
      <c r="H7" s="18"/>
      <c r="I7" s="18">
        <f>SUM(I4:I6)</f>
        <v>543</v>
      </c>
      <c r="J7" s="13"/>
      <c r="K7" s="13"/>
      <c r="L7" s="13"/>
      <c r="M7" s="13"/>
    </row>
    <row r="8" spans="2:13" ht="12.75">
      <c r="B8" t="s">
        <v>53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6" ht="12.75" customHeight="1">
      <c r="A9" s="141" t="s">
        <v>12</v>
      </c>
      <c r="B9" s="141" t="s">
        <v>3</v>
      </c>
      <c r="C9" s="141" t="s">
        <v>90</v>
      </c>
      <c r="D9" s="141"/>
      <c r="E9" s="141"/>
      <c r="F9" s="130" t="s">
        <v>4</v>
      </c>
      <c r="G9" s="131"/>
      <c r="H9" s="132"/>
      <c r="I9" s="141" t="s">
        <v>5</v>
      </c>
      <c r="J9" s="144"/>
      <c r="K9" s="144"/>
      <c r="L9" s="144"/>
      <c r="M9" s="144"/>
      <c r="N9" s="144"/>
      <c r="O9" s="144"/>
      <c r="P9" s="135" t="s">
        <v>6</v>
      </c>
    </row>
    <row r="10" spans="1:16" s="2" customFormat="1" ht="12.75">
      <c r="A10" s="142"/>
      <c r="B10" s="142"/>
      <c r="C10" s="133" t="s">
        <v>7</v>
      </c>
      <c r="D10" s="128" t="s">
        <v>91</v>
      </c>
      <c r="E10" s="128" t="s">
        <v>92</v>
      </c>
      <c r="F10" s="133" t="s">
        <v>20</v>
      </c>
      <c r="G10" s="133" t="s">
        <v>93</v>
      </c>
      <c r="H10" s="133" t="s">
        <v>94</v>
      </c>
      <c r="I10" s="128" t="s">
        <v>95</v>
      </c>
      <c r="J10" s="138" t="s">
        <v>93</v>
      </c>
      <c r="K10" s="139"/>
      <c r="L10" s="140"/>
      <c r="M10" s="138" t="s">
        <v>94</v>
      </c>
      <c r="N10" s="139"/>
      <c r="O10" s="140"/>
      <c r="P10" s="136"/>
    </row>
    <row r="11" spans="1:16" s="2" customFormat="1" ht="12.75">
      <c r="A11" s="143"/>
      <c r="B11" s="143"/>
      <c r="C11" s="134"/>
      <c r="D11" s="129"/>
      <c r="E11" s="129"/>
      <c r="F11" s="134"/>
      <c r="G11" s="134"/>
      <c r="H11" s="134"/>
      <c r="I11" s="129"/>
      <c r="J11" s="76" t="s">
        <v>8</v>
      </c>
      <c r="K11" s="77" t="s">
        <v>9</v>
      </c>
      <c r="L11" s="77" t="s">
        <v>10</v>
      </c>
      <c r="M11" s="77" t="s">
        <v>8</v>
      </c>
      <c r="N11" s="77" t="s">
        <v>9</v>
      </c>
      <c r="O11" s="77" t="s">
        <v>10</v>
      </c>
      <c r="P11" s="137"/>
    </row>
    <row r="12" spans="1:16" s="2" customFormat="1" ht="12.75">
      <c r="A12" s="103">
        <v>1</v>
      </c>
      <c r="B12" s="104" t="s">
        <v>25</v>
      </c>
      <c r="C12" s="105">
        <v>1</v>
      </c>
      <c r="D12" s="105">
        <v>1</v>
      </c>
      <c r="E12" s="106"/>
      <c r="F12" s="107">
        <f>G12+H12</f>
        <v>5</v>
      </c>
      <c r="G12" s="108">
        <v>5</v>
      </c>
      <c r="H12" s="108"/>
      <c r="I12" s="109">
        <v>30</v>
      </c>
      <c r="J12" s="107">
        <v>15</v>
      </c>
      <c r="K12" s="110">
        <v>15</v>
      </c>
      <c r="L12" s="110">
        <v>0</v>
      </c>
      <c r="M12" s="110">
        <v>0</v>
      </c>
      <c r="N12" s="110">
        <v>0</v>
      </c>
      <c r="O12" s="110">
        <v>0</v>
      </c>
      <c r="P12" s="27"/>
    </row>
    <row r="13" spans="1:16" s="2" customFormat="1" ht="12.75">
      <c r="A13" s="103">
        <v>2</v>
      </c>
      <c r="B13" s="104" t="s">
        <v>38</v>
      </c>
      <c r="C13" s="105"/>
      <c r="D13" s="105">
        <v>2</v>
      </c>
      <c r="E13" s="106"/>
      <c r="F13" s="107">
        <f aca="true" t="shared" si="0" ref="F13:F31">G13+H13</f>
        <v>4</v>
      </c>
      <c r="G13" s="108"/>
      <c r="H13" s="108">
        <v>4</v>
      </c>
      <c r="I13" s="109">
        <v>30</v>
      </c>
      <c r="J13" s="107">
        <v>0</v>
      </c>
      <c r="K13" s="110">
        <v>0</v>
      </c>
      <c r="L13" s="110">
        <v>0</v>
      </c>
      <c r="M13" s="110">
        <v>30</v>
      </c>
      <c r="N13" s="110">
        <v>0</v>
      </c>
      <c r="O13" s="110">
        <v>0</v>
      </c>
      <c r="P13" s="27"/>
    </row>
    <row r="14" spans="1:16" s="2" customFormat="1" ht="12.75">
      <c r="A14" s="103">
        <v>3</v>
      </c>
      <c r="B14" s="104" t="s">
        <v>39</v>
      </c>
      <c r="C14" s="105">
        <v>2</v>
      </c>
      <c r="D14" s="105">
        <v>2</v>
      </c>
      <c r="E14" s="106"/>
      <c r="F14" s="107">
        <f t="shared" si="0"/>
        <v>6</v>
      </c>
      <c r="G14" s="108"/>
      <c r="H14" s="108">
        <v>6</v>
      </c>
      <c r="I14" s="109">
        <v>44</v>
      </c>
      <c r="J14" s="107">
        <v>0</v>
      </c>
      <c r="K14" s="110">
        <v>0</v>
      </c>
      <c r="L14" s="110">
        <v>0</v>
      </c>
      <c r="M14" s="110">
        <v>15</v>
      </c>
      <c r="N14" s="110">
        <v>15</v>
      </c>
      <c r="O14" s="110">
        <v>14</v>
      </c>
      <c r="P14" s="27"/>
    </row>
    <row r="15" spans="1:16" s="28" customFormat="1" ht="12.75">
      <c r="A15" s="111">
        <v>4</v>
      </c>
      <c r="B15" s="112" t="s">
        <v>40</v>
      </c>
      <c r="C15" s="109"/>
      <c r="D15" s="109">
        <v>2</v>
      </c>
      <c r="E15" s="109"/>
      <c r="F15" s="107">
        <f t="shared" si="0"/>
        <v>4</v>
      </c>
      <c r="G15" s="109"/>
      <c r="H15" s="109">
        <v>4</v>
      </c>
      <c r="I15" s="109">
        <v>45</v>
      </c>
      <c r="J15" s="110">
        <v>0</v>
      </c>
      <c r="K15" s="110">
        <v>0</v>
      </c>
      <c r="L15" s="110">
        <v>0</v>
      </c>
      <c r="M15" s="110">
        <v>30</v>
      </c>
      <c r="N15" s="110">
        <v>15</v>
      </c>
      <c r="O15" s="110">
        <v>0</v>
      </c>
      <c r="P15" s="27"/>
    </row>
    <row r="16" spans="1:16" s="28" customFormat="1" ht="12.75">
      <c r="A16" s="102">
        <v>5</v>
      </c>
      <c r="B16" s="24" t="s">
        <v>41</v>
      </c>
      <c r="C16" s="15"/>
      <c r="D16" s="32">
        <v>1</v>
      </c>
      <c r="E16" s="15"/>
      <c r="F16" s="15">
        <f t="shared" si="0"/>
        <v>3</v>
      </c>
      <c r="G16" s="15">
        <v>3</v>
      </c>
      <c r="H16" s="15"/>
      <c r="I16" s="15">
        <v>26</v>
      </c>
      <c r="J16" s="15">
        <v>11</v>
      </c>
      <c r="K16" s="15">
        <v>15</v>
      </c>
      <c r="L16" s="15">
        <v>0</v>
      </c>
      <c r="M16" s="15">
        <v>0</v>
      </c>
      <c r="N16" s="15">
        <v>0</v>
      </c>
      <c r="O16" s="15">
        <v>0</v>
      </c>
      <c r="P16" s="19"/>
    </row>
    <row r="17" spans="1:16" s="28" customFormat="1" ht="12.75">
      <c r="A17" s="24">
        <v>6</v>
      </c>
      <c r="B17" s="24" t="s">
        <v>27</v>
      </c>
      <c r="C17" s="15"/>
      <c r="D17" s="32">
        <v>1</v>
      </c>
      <c r="E17" s="15"/>
      <c r="F17" s="15">
        <f t="shared" si="0"/>
        <v>3</v>
      </c>
      <c r="G17" s="15">
        <v>3</v>
      </c>
      <c r="H17" s="15"/>
      <c r="I17" s="15">
        <v>28</v>
      </c>
      <c r="J17" s="15">
        <v>15</v>
      </c>
      <c r="K17" s="15">
        <v>2</v>
      </c>
      <c r="L17" s="15">
        <v>11</v>
      </c>
      <c r="M17" s="15">
        <v>0</v>
      </c>
      <c r="N17" s="15">
        <v>0</v>
      </c>
      <c r="O17" s="15">
        <v>0</v>
      </c>
      <c r="P17" s="20"/>
    </row>
    <row r="18" spans="1:16" s="21" customFormat="1" ht="12.75">
      <c r="A18" s="24">
        <v>7</v>
      </c>
      <c r="B18" s="24" t="s">
        <v>48</v>
      </c>
      <c r="C18" s="15">
        <v>1</v>
      </c>
      <c r="D18" s="15">
        <v>1</v>
      </c>
      <c r="E18" s="15"/>
      <c r="F18" s="15">
        <f t="shared" si="0"/>
        <v>3</v>
      </c>
      <c r="G18" s="15">
        <v>3</v>
      </c>
      <c r="H18" s="15"/>
      <c r="I18" s="15">
        <v>25</v>
      </c>
      <c r="J18" s="15">
        <v>10</v>
      </c>
      <c r="K18" s="15">
        <v>15</v>
      </c>
      <c r="L18" s="15">
        <v>0</v>
      </c>
      <c r="M18" s="15">
        <v>0</v>
      </c>
      <c r="N18" s="15">
        <v>0</v>
      </c>
      <c r="O18" s="15">
        <v>0</v>
      </c>
      <c r="P18" s="19"/>
    </row>
    <row r="19" spans="1:16" s="21" customFormat="1" ht="12.75">
      <c r="A19" s="24">
        <v>8</v>
      </c>
      <c r="B19" s="24" t="s">
        <v>42</v>
      </c>
      <c r="C19" s="15"/>
      <c r="D19" s="32">
        <v>1</v>
      </c>
      <c r="E19" s="15"/>
      <c r="F19" s="15">
        <f t="shared" si="0"/>
        <v>4</v>
      </c>
      <c r="G19" s="15">
        <v>4</v>
      </c>
      <c r="H19" s="15"/>
      <c r="I19" s="15">
        <v>30</v>
      </c>
      <c r="J19" s="15">
        <v>15</v>
      </c>
      <c r="K19" s="15">
        <v>2</v>
      </c>
      <c r="L19" s="15">
        <v>13</v>
      </c>
      <c r="M19" s="15">
        <v>0</v>
      </c>
      <c r="N19" s="15">
        <v>0</v>
      </c>
      <c r="O19" s="15">
        <v>0</v>
      </c>
      <c r="P19" s="20"/>
    </row>
    <row r="20" spans="1:16" s="21" customFormat="1" ht="12.75">
      <c r="A20" s="24">
        <v>9</v>
      </c>
      <c r="B20" s="24" t="s">
        <v>43</v>
      </c>
      <c r="C20" s="15">
        <v>1</v>
      </c>
      <c r="D20" s="32">
        <v>1</v>
      </c>
      <c r="E20" s="15"/>
      <c r="F20" s="15">
        <f t="shared" si="0"/>
        <v>3</v>
      </c>
      <c r="G20" s="15">
        <v>3</v>
      </c>
      <c r="H20" s="15"/>
      <c r="I20" s="15">
        <v>20</v>
      </c>
      <c r="J20" s="15">
        <v>10</v>
      </c>
      <c r="K20" s="15">
        <v>10</v>
      </c>
      <c r="L20" s="15">
        <v>0</v>
      </c>
      <c r="M20" s="15">
        <v>0</v>
      </c>
      <c r="N20" s="15">
        <v>0</v>
      </c>
      <c r="O20" s="15">
        <v>0</v>
      </c>
      <c r="P20" s="19"/>
    </row>
    <row r="21" spans="1:16" s="21" customFormat="1" ht="12.75">
      <c r="A21" s="24">
        <v>10</v>
      </c>
      <c r="B21" s="24" t="s">
        <v>49</v>
      </c>
      <c r="C21" s="15">
        <v>2</v>
      </c>
      <c r="D21" s="32">
        <v>2</v>
      </c>
      <c r="E21" s="15"/>
      <c r="F21" s="15">
        <f t="shared" si="0"/>
        <v>5</v>
      </c>
      <c r="G21" s="15"/>
      <c r="H21" s="15">
        <v>5</v>
      </c>
      <c r="I21" s="15">
        <v>60</v>
      </c>
      <c r="J21" s="15">
        <v>0</v>
      </c>
      <c r="K21" s="15">
        <v>0</v>
      </c>
      <c r="L21" s="15">
        <v>0</v>
      </c>
      <c r="M21" s="15">
        <v>30</v>
      </c>
      <c r="N21" s="15">
        <v>30</v>
      </c>
      <c r="O21" s="15">
        <v>0</v>
      </c>
      <c r="P21" s="19"/>
    </row>
    <row r="22" spans="1:16" s="30" customFormat="1" ht="12.75">
      <c r="A22" s="24">
        <v>11</v>
      </c>
      <c r="B22" s="24" t="s">
        <v>26</v>
      </c>
      <c r="C22" s="15">
        <v>2</v>
      </c>
      <c r="D22" s="32">
        <v>2</v>
      </c>
      <c r="E22" s="15"/>
      <c r="F22" s="15">
        <f t="shared" si="0"/>
        <v>2</v>
      </c>
      <c r="G22" s="15"/>
      <c r="H22" s="15">
        <v>2</v>
      </c>
      <c r="I22" s="15">
        <v>26</v>
      </c>
      <c r="J22" s="15">
        <v>0</v>
      </c>
      <c r="K22" s="15">
        <v>0</v>
      </c>
      <c r="L22" s="15">
        <v>0</v>
      </c>
      <c r="M22" s="15">
        <v>8</v>
      </c>
      <c r="N22" s="15">
        <v>6</v>
      </c>
      <c r="O22" s="15">
        <v>12</v>
      </c>
      <c r="P22" s="3"/>
    </row>
    <row r="23" spans="1:16" s="30" customFormat="1" ht="12.75">
      <c r="A23" s="24">
        <v>12</v>
      </c>
      <c r="B23" s="24" t="s">
        <v>28</v>
      </c>
      <c r="C23" s="15"/>
      <c r="D23" s="32"/>
      <c r="E23" s="15" t="s">
        <v>59</v>
      </c>
      <c r="F23" s="15">
        <f t="shared" si="0"/>
        <v>0</v>
      </c>
      <c r="G23" s="15">
        <v>0</v>
      </c>
      <c r="H23" s="15">
        <v>0</v>
      </c>
      <c r="I23" s="15">
        <v>30</v>
      </c>
      <c r="J23" s="15">
        <v>0</v>
      </c>
      <c r="K23" s="15">
        <v>15</v>
      </c>
      <c r="L23" s="15">
        <v>0</v>
      </c>
      <c r="M23" s="15">
        <v>0</v>
      </c>
      <c r="N23" s="15">
        <v>15</v>
      </c>
      <c r="O23" s="15">
        <v>0</v>
      </c>
      <c r="P23" s="29"/>
    </row>
    <row r="24" spans="1:16" s="30" customFormat="1" ht="12.75">
      <c r="A24" s="24">
        <v>13</v>
      </c>
      <c r="B24" s="24" t="s">
        <v>44</v>
      </c>
      <c r="C24" s="15"/>
      <c r="D24" s="32">
        <v>2</v>
      </c>
      <c r="E24" s="15"/>
      <c r="F24" s="15">
        <f t="shared" si="0"/>
        <v>3</v>
      </c>
      <c r="G24" s="15"/>
      <c r="H24" s="15">
        <v>3</v>
      </c>
      <c r="I24" s="15">
        <v>30</v>
      </c>
      <c r="J24" s="15">
        <v>0</v>
      </c>
      <c r="K24" s="15">
        <v>0</v>
      </c>
      <c r="L24" s="15">
        <v>0</v>
      </c>
      <c r="M24" s="15">
        <v>15</v>
      </c>
      <c r="N24" s="15">
        <v>15</v>
      </c>
      <c r="O24" s="15">
        <v>0</v>
      </c>
      <c r="P24" s="29"/>
    </row>
    <row r="25" spans="1:16" s="26" customFormat="1" ht="12.75">
      <c r="A25" s="24">
        <v>14</v>
      </c>
      <c r="B25" s="24" t="s">
        <v>29</v>
      </c>
      <c r="C25" s="15"/>
      <c r="D25" s="15">
        <v>1</v>
      </c>
      <c r="E25" s="15"/>
      <c r="F25" s="15">
        <f t="shared" si="0"/>
        <v>3</v>
      </c>
      <c r="G25" s="15">
        <v>3</v>
      </c>
      <c r="H25" s="15"/>
      <c r="I25" s="15">
        <v>29</v>
      </c>
      <c r="J25" s="25">
        <v>14</v>
      </c>
      <c r="K25" s="25">
        <v>6</v>
      </c>
      <c r="L25" s="25">
        <v>9</v>
      </c>
      <c r="M25" s="25">
        <v>0</v>
      </c>
      <c r="N25" s="25">
        <v>0</v>
      </c>
      <c r="O25" s="25">
        <v>0</v>
      </c>
      <c r="P25" s="3"/>
    </row>
    <row r="26" spans="1:16" s="26" customFormat="1" ht="12.75">
      <c r="A26" s="24">
        <v>15</v>
      </c>
      <c r="B26" s="24" t="s">
        <v>52</v>
      </c>
      <c r="C26" s="15"/>
      <c r="D26" s="5" t="s">
        <v>59</v>
      </c>
      <c r="E26" s="15"/>
      <c r="F26" s="15">
        <f t="shared" si="0"/>
        <v>2</v>
      </c>
      <c r="G26" s="15">
        <v>1</v>
      </c>
      <c r="H26" s="15">
        <v>1</v>
      </c>
      <c r="I26" s="15">
        <v>30</v>
      </c>
      <c r="J26" s="15">
        <v>0</v>
      </c>
      <c r="K26" s="15">
        <v>15</v>
      </c>
      <c r="L26" s="15">
        <v>0</v>
      </c>
      <c r="M26" s="15">
        <v>0</v>
      </c>
      <c r="N26" s="15">
        <v>15</v>
      </c>
      <c r="O26" s="15">
        <v>0</v>
      </c>
      <c r="P26" s="3"/>
    </row>
    <row r="27" spans="1:16" s="26" customFormat="1" ht="12.75">
      <c r="A27" s="24"/>
      <c r="B27" s="34" t="s">
        <v>21</v>
      </c>
      <c r="C27" s="32"/>
      <c r="D27" s="5"/>
      <c r="E27" s="32"/>
      <c r="F27" s="15"/>
      <c r="G27" s="32"/>
      <c r="H27" s="32"/>
      <c r="I27" s="32"/>
      <c r="J27" s="15"/>
      <c r="K27" s="15"/>
      <c r="L27" s="15"/>
      <c r="M27" s="15"/>
      <c r="N27" s="15"/>
      <c r="O27" s="15"/>
      <c r="P27" s="24"/>
    </row>
    <row r="28" spans="1:16" ht="12.75">
      <c r="A28" s="23">
        <v>16</v>
      </c>
      <c r="B28" s="4" t="s">
        <v>80</v>
      </c>
      <c r="C28" s="32"/>
      <c r="D28" s="5">
        <v>1</v>
      </c>
      <c r="E28" s="32"/>
      <c r="F28" s="15">
        <f t="shared" si="0"/>
        <v>3</v>
      </c>
      <c r="G28" s="32">
        <v>3</v>
      </c>
      <c r="H28" s="32"/>
      <c r="I28" s="32">
        <v>15</v>
      </c>
      <c r="J28" s="15">
        <v>15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/>
    </row>
    <row r="29" spans="1:16" ht="12.75">
      <c r="A29" s="23">
        <v>17</v>
      </c>
      <c r="B29" s="4" t="s">
        <v>60</v>
      </c>
      <c r="C29" s="32"/>
      <c r="D29" s="5">
        <v>1</v>
      </c>
      <c r="E29" s="32"/>
      <c r="F29" s="15">
        <f t="shared" si="0"/>
        <v>2</v>
      </c>
      <c r="G29" s="32">
        <v>2</v>
      </c>
      <c r="H29" s="32"/>
      <c r="I29" s="32">
        <v>15</v>
      </c>
      <c r="J29" s="15">
        <v>15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/>
    </row>
    <row r="30" spans="1:16" ht="12.75">
      <c r="A30" s="23">
        <v>18</v>
      </c>
      <c r="B30" s="4" t="s">
        <v>61</v>
      </c>
      <c r="C30" s="32"/>
      <c r="D30" s="5">
        <v>2</v>
      </c>
      <c r="E30" s="32"/>
      <c r="F30" s="15">
        <f t="shared" si="0"/>
        <v>3</v>
      </c>
      <c r="G30" s="32"/>
      <c r="H30" s="32">
        <v>3</v>
      </c>
      <c r="I30" s="32">
        <v>15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15</v>
      </c>
      <c r="P30" s="24"/>
    </row>
    <row r="31" spans="1:16" s="54" customFormat="1" ht="25.5">
      <c r="A31" s="55">
        <v>19</v>
      </c>
      <c r="B31" s="51" t="s">
        <v>62</v>
      </c>
      <c r="C31" s="56"/>
      <c r="D31" s="57">
        <v>2</v>
      </c>
      <c r="E31" s="56"/>
      <c r="F31" s="94">
        <f t="shared" si="0"/>
        <v>2</v>
      </c>
      <c r="G31" s="56"/>
      <c r="H31" s="56">
        <v>2</v>
      </c>
      <c r="I31" s="56">
        <v>15</v>
      </c>
      <c r="J31" s="48">
        <v>0</v>
      </c>
      <c r="K31" s="48">
        <v>0</v>
      </c>
      <c r="L31" s="48">
        <v>0</v>
      </c>
      <c r="M31" s="48">
        <v>15</v>
      </c>
      <c r="N31" s="48">
        <v>0</v>
      </c>
      <c r="O31" s="48">
        <v>0</v>
      </c>
      <c r="P31" s="47"/>
    </row>
    <row r="32" spans="1:16" s="11" customFormat="1" ht="12.75">
      <c r="A32" s="9"/>
      <c r="B32" s="9" t="s">
        <v>11</v>
      </c>
      <c r="C32" s="10">
        <f>COUNT(C12:C31)</f>
        <v>6</v>
      </c>
      <c r="D32" s="9"/>
      <c r="E32" s="9"/>
      <c r="F32" s="10">
        <f>SUM(F12:F31)</f>
        <v>60</v>
      </c>
      <c r="G32" s="10">
        <f>SUM(G12:G31)</f>
        <v>30</v>
      </c>
      <c r="H32" s="10">
        <f>SUM(H12:H31)</f>
        <v>30</v>
      </c>
      <c r="I32" s="10">
        <f aca="true" t="shared" si="1" ref="I32:O32">SUM(I12:I31)</f>
        <v>543</v>
      </c>
      <c r="J32" s="10">
        <f t="shared" si="1"/>
        <v>120</v>
      </c>
      <c r="K32" s="10">
        <f t="shared" si="1"/>
        <v>95</v>
      </c>
      <c r="L32" s="10">
        <f t="shared" si="1"/>
        <v>33</v>
      </c>
      <c r="M32" s="10">
        <f t="shared" si="1"/>
        <v>143</v>
      </c>
      <c r="N32" s="10">
        <f t="shared" si="1"/>
        <v>111</v>
      </c>
      <c r="O32" s="10">
        <f t="shared" si="1"/>
        <v>41</v>
      </c>
      <c r="P32" s="9"/>
    </row>
    <row r="33" spans="1:16" s="11" customFormat="1" ht="12.75">
      <c r="A33" s="12"/>
      <c r="B33" s="16" t="s">
        <v>19</v>
      </c>
      <c r="C33" s="17"/>
      <c r="D33" s="17"/>
      <c r="E33" s="17"/>
      <c r="F33" s="17"/>
      <c r="G33" s="17"/>
      <c r="H33" s="17"/>
      <c r="J33" s="145">
        <f>SUM(J32:L32)</f>
        <v>248</v>
      </c>
      <c r="K33" s="145"/>
      <c r="L33" s="145"/>
      <c r="M33" s="145">
        <f>SUM(M32:O32)</f>
        <v>295</v>
      </c>
      <c r="N33" s="145"/>
      <c r="O33" s="145"/>
      <c r="P33" s="12"/>
    </row>
    <row r="34" spans="1:16" s="11" customFormat="1" ht="12.75">
      <c r="A34" s="12"/>
      <c r="B34" s="16"/>
      <c r="C34" s="17"/>
      <c r="D34" s="17"/>
      <c r="E34" s="17"/>
      <c r="F34" s="17"/>
      <c r="G34" s="17"/>
      <c r="H34" s="17"/>
      <c r="J34" s="37"/>
      <c r="K34" s="37"/>
      <c r="L34" s="37"/>
      <c r="M34" s="37"/>
      <c r="N34" s="37"/>
      <c r="O34" s="37"/>
      <c r="P34" s="12"/>
    </row>
    <row r="35" spans="1:16" s="11" customFormat="1" ht="12.75">
      <c r="A35" s="12"/>
      <c r="B35" s="79" t="s">
        <v>98</v>
      </c>
      <c r="C35" s="78"/>
      <c r="D35" s="78"/>
      <c r="E35" s="78"/>
      <c r="F35" s="26">
        <f>SUM(F12:F26)</f>
        <v>50</v>
      </c>
      <c r="G35" s="26">
        <f>SUM(G12:G26)</f>
        <v>25</v>
      </c>
      <c r="H35" s="26">
        <f>SUM(H12:H26)</f>
        <v>25</v>
      </c>
      <c r="I35" s="59"/>
      <c r="J35" s="59"/>
      <c r="K35" s="37"/>
      <c r="L35" s="37"/>
      <c r="M35" s="37"/>
      <c r="N35" s="37"/>
      <c r="O35" s="37"/>
      <c r="P35" s="12"/>
    </row>
    <row r="36" spans="1:16" s="11" customFormat="1" ht="12.75">
      <c r="A36" s="12"/>
      <c r="B36" s="79" t="s">
        <v>99</v>
      </c>
      <c r="C36" s="78"/>
      <c r="D36" s="78"/>
      <c r="E36" s="78"/>
      <c r="F36" s="26">
        <f>SUM(F28:F31)</f>
        <v>10</v>
      </c>
      <c r="G36" s="26">
        <f>SUM(G28:G31)</f>
        <v>5</v>
      </c>
      <c r="H36" s="26">
        <f>SUM(H28:H31)</f>
        <v>5</v>
      </c>
      <c r="I36" s="59"/>
      <c r="J36" s="59"/>
      <c r="K36" s="37"/>
      <c r="L36" s="2"/>
      <c r="M36" s="2"/>
      <c r="N36" s="2"/>
      <c r="O36" s="37"/>
      <c r="P36" s="12"/>
    </row>
    <row r="37" spans="2:10" s="2" customFormat="1" ht="12.75">
      <c r="B37" s="60"/>
      <c r="C37" s="78"/>
      <c r="D37" s="78"/>
      <c r="E37" s="78"/>
      <c r="F37" s="61"/>
      <c r="G37" s="61"/>
      <c r="H37" s="61"/>
      <c r="I37" s="59"/>
      <c r="J37" s="59"/>
    </row>
    <row r="38" spans="2:5" ht="12.75">
      <c r="B38" s="146"/>
      <c r="C38" s="147"/>
      <c r="D38" s="147"/>
      <c r="E38" s="147"/>
    </row>
    <row r="39" spans="2:16" s="31" customFormat="1" ht="12.75">
      <c r="B39" s="113" t="s">
        <v>109</v>
      </c>
      <c r="C39" s="114"/>
      <c r="D39" s="114"/>
      <c r="E39" s="114"/>
      <c r="F39" s="114">
        <f>SUM(F12:F15)</f>
        <v>19</v>
      </c>
      <c r="G39" s="114">
        <f aca="true" t="shared" si="2" ref="G39:O39">SUM(G12:G15)</f>
        <v>5</v>
      </c>
      <c r="H39" s="114">
        <f t="shared" si="2"/>
        <v>14</v>
      </c>
      <c r="I39" s="114">
        <f t="shared" si="2"/>
        <v>149</v>
      </c>
      <c r="J39" s="114">
        <f t="shared" si="2"/>
        <v>15</v>
      </c>
      <c r="K39" s="114">
        <f t="shared" si="2"/>
        <v>15</v>
      </c>
      <c r="L39" s="114">
        <f t="shared" si="2"/>
        <v>0</v>
      </c>
      <c r="M39" s="114">
        <f t="shared" si="2"/>
        <v>75</v>
      </c>
      <c r="N39" s="114">
        <f t="shared" si="2"/>
        <v>30</v>
      </c>
      <c r="O39" s="114">
        <f t="shared" si="2"/>
        <v>14</v>
      </c>
      <c r="P39" s="18"/>
    </row>
    <row r="40" s="22" customFormat="1" ht="12.75"/>
    <row r="41" ht="12.75">
      <c r="B41" s="33"/>
    </row>
    <row r="42" ht="12.75">
      <c r="B42" s="33"/>
    </row>
    <row r="43" ht="12.75">
      <c r="B43" s="33"/>
    </row>
    <row r="44" ht="12.75">
      <c r="B44" s="33"/>
    </row>
    <row r="45" ht="12.75">
      <c r="B45" s="33"/>
    </row>
    <row r="46" spans="2:15" ht="12.75">
      <c r="B46" s="13" t="s">
        <v>108</v>
      </c>
      <c r="D46" s="13"/>
      <c r="E46" s="18" t="s">
        <v>13</v>
      </c>
      <c r="F46" s="18" t="s">
        <v>0</v>
      </c>
      <c r="G46" s="18"/>
      <c r="H46" s="18"/>
      <c r="I46" s="18"/>
      <c r="J46" s="13"/>
      <c r="K46" s="13"/>
      <c r="L46" s="13"/>
      <c r="M46" s="13"/>
      <c r="N46" s="13"/>
      <c r="O46" s="13"/>
    </row>
    <row r="47" spans="2:15" ht="12.75">
      <c r="B47" t="s">
        <v>121</v>
      </c>
      <c r="D47" s="14"/>
      <c r="E47" s="43">
        <f>I47/I50</f>
        <v>0.5406162464985994</v>
      </c>
      <c r="F47" s="18" t="s">
        <v>14</v>
      </c>
      <c r="G47" s="18"/>
      <c r="H47" s="18"/>
      <c r="I47" s="18">
        <f>J75+M75</f>
        <v>193</v>
      </c>
      <c r="J47" s="13"/>
      <c r="K47" s="13"/>
      <c r="L47" s="13"/>
      <c r="M47" s="13"/>
      <c r="N47" s="13"/>
      <c r="O47" s="13"/>
    </row>
    <row r="48" spans="2:15" ht="12.75">
      <c r="B48" t="s">
        <v>51</v>
      </c>
      <c r="D48" s="14"/>
      <c r="E48" s="43">
        <f>I48/I50</f>
        <v>0.4369747899159664</v>
      </c>
      <c r="F48" s="18" t="s">
        <v>15</v>
      </c>
      <c r="G48" s="18"/>
      <c r="H48" s="18"/>
      <c r="I48" s="18">
        <f>K75+N75</f>
        <v>156</v>
      </c>
      <c r="J48" s="13"/>
      <c r="K48" s="13"/>
      <c r="L48" s="13"/>
      <c r="M48" s="13"/>
      <c r="N48" s="13"/>
      <c r="O48" s="13"/>
    </row>
    <row r="49" spans="2:15" ht="12.75">
      <c r="B49" t="s">
        <v>33</v>
      </c>
      <c r="D49" s="14"/>
      <c r="E49" s="43">
        <f>I49/I50</f>
        <v>0.022408963585434174</v>
      </c>
      <c r="F49" s="18" t="s">
        <v>16</v>
      </c>
      <c r="G49" s="18"/>
      <c r="H49" s="18"/>
      <c r="I49" s="18">
        <f>L75+O75</f>
        <v>8</v>
      </c>
      <c r="J49" s="13"/>
      <c r="K49" s="13"/>
      <c r="L49" s="13"/>
      <c r="M49" s="13"/>
      <c r="N49" s="13"/>
      <c r="O49" s="13"/>
    </row>
    <row r="50" spans="2:15" ht="12.75">
      <c r="B50" t="s">
        <v>54</v>
      </c>
      <c r="D50" s="13"/>
      <c r="E50" s="43">
        <f>SUM(E47:E49)</f>
        <v>1</v>
      </c>
      <c r="F50" s="18" t="s">
        <v>2</v>
      </c>
      <c r="G50" s="18"/>
      <c r="H50" s="18"/>
      <c r="I50" s="18">
        <f>SUM(I47:I49)</f>
        <v>357</v>
      </c>
      <c r="J50" s="13"/>
      <c r="K50" s="13"/>
      <c r="L50" s="13"/>
      <c r="M50" s="13"/>
      <c r="N50" s="13"/>
      <c r="O50" s="13"/>
    </row>
    <row r="51" ht="12.75">
      <c r="B51" t="s">
        <v>53</v>
      </c>
    </row>
    <row r="52" spans="1:16" ht="12.75">
      <c r="A52" s="148" t="s">
        <v>12</v>
      </c>
      <c r="B52" s="149" t="s">
        <v>3</v>
      </c>
      <c r="C52" s="141" t="s">
        <v>90</v>
      </c>
      <c r="D52" s="141"/>
      <c r="E52" s="141"/>
      <c r="F52" s="130" t="s">
        <v>4</v>
      </c>
      <c r="G52" s="131"/>
      <c r="H52" s="132"/>
      <c r="I52" s="152" t="s">
        <v>5</v>
      </c>
      <c r="J52" s="153"/>
      <c r="K52" s="153"/>
      <c r="L52" s="153"/>
      <c r="M52" s="153"/>
      <c r="N52" s="153"/>
      <c r="O52" s="154"/>
      <c r="P52" s="155" t="s">
        <v>6</v>
      </c>
    </row>
    <row r="53" spans="1:16" ht="12.75">
      <c r="A53" s="148"/>
      <c r="B53" s="150"/>
      <c r="C53" s="133" t="s">
        <v>7</v>
      </c>
      <c r="D53" s="128" t="s">
        <v>91</v>
      </c>
      <c r="E53" s="128" t="s">
        <v>92</v>
      </c>
      <c r="F53" s="133" t="s">
        <v>20</v>
      </c>
      <c r="G53" s="133" t="s">
        <v>96</v>
      </c>
      <c r="H53" s="133" t="s">
        <v>97</v>
      </c>
      <c r="I53" s="128" t="s">
        <v>95</v>
      </c>
      <c r="J53" s="138" t="s">
        <v>96</v>
      </c>
      <c r="K53" s="139"/>
      <c r="L53" s="140"/>
      <c r="M53" s="138" t="s">
        <v>97</v>
      </c>
      <c r="N53" s="139"/>
      <c r="O53" s="140"/>
      <c r="P53" s="156"/>
    </row>
    <row r="54" spans="1:16" ht="12.75">
      <c r="A54" s="148"/>
      <c r="B54" s="151"/>
      <c r="C54" s="134"/>
      <c r="D54" s="129"/>
      <c r="E54" s="129"/>
      <c r="F54" s="134"/>
      <c r="G54" s="134"/>
      <c r="H54" s="134"/>
      <c r="I54" s="129"/>
      <c r="J54" s="76" t="s">
        <v>8</v>
      </c>
      <c r="K54" s="77" t="s">
        <v>9</v>
      </c>
      <c r="L54" s="77" t="s">
        <v>10</v>
      </c>
      <c r="M54" s="77" t="s">
        <v>8</v>
      </c>
      <c r="N54" s="77" t="s">
        <v>9</v>
      </c>
      <c r="O54" s="77" t="s">
        <v>10</v>
      </c>
      <c r="P54" s="157"/>
    </row>
    <row r="55" spans="1:16" ht="12.75">
      <c r="A55" s="27">
        <v>1</v>
      </c>
      <c r="B55" s="112" t="s">
        <v>45</v>
      </c>
      <c r="C55" s="109">
        <v>4</v>
      </c>
      <c r="D55" s="109">
        <v>4</v>
      </c>
      <c r="E55" s="109"/>
      <c r="F55" s="110">
        <f>G55+H55</f>
        <v>4</v>
      </c>
      <c r="G55" s="109"/>
      <c r="H55" s="109">
        <v>4</v>
      </c>
      <c r="I55" s="109">
        <v>30</v>
      </c>
      <c r="J55" s="110">
        <v>0</v>
      </c>
      <c r="K55" s="110">
        <v>0</v>
      </c>
      <c r="L55" s="110">
        <v>0</v>
      </c>
      <c r="M55" s="110">
        <v>15</v>
      </c>
      <c r="N55" s="110">
        <v>15</v>
      </c>
      <c r="O55" s="110">
        <v>0</v>
      </c>
      <c r="P55" s="27"/>
    </row>
    <row r="56" spans="1:16" ht="12.75">
      <c r="A56" s="24">
        <v>2</v>
      </c>
      <c r="B56" s="115" t="s">
        <v>32</v>
      </c>
      <c r="C56" s="32">
        <v>3</v>
      </c>
      <c r="D56" s="32">
        <v>3</v>
      </c>
      <c r="E56" s="32"/>
      <c r="F56" s="32">
        <f aca="true" t="shared" si="3" ref="F56:F74">G56+H56</f>
        <v>6</v>
      </c>
      <c r="G56" s="32">
        <v>6</v>
      </c>
      <c r="H56" s="32"/>
      <c r="I56" s="32">
        <v>45</v>
      </c>
      <c r="J56" s="15">
        <v>30</v>
      </c>
      <c r="K56" s="15">
        <v>15</v>
      </c>
      <c r="L56" s="15">
        <v>0</v>
      </c>
      <c r="M56" s="15">
        <v>0</v>
      </c>
      <c r="N56" s="15">
        <v>0</v>
      </c>
      <c r="O56" s="15">
        <v>0</v>
      </c>
      <c r="P56" s="19"/>
    </row>
    <row r="57" spans="1:16" ht="12.75">
      <c r="A57" s="24">
        <v>3</v>
      </c>
      <c r="B57" s="116" t="s">
        <v>47</v>
      </c>
      <c r="C57" s="32">
        <v>4</v>
      </c>
      <c r="D57" s="32"/>
      <c r="E57" s="32"/>
      <c r="F57" s="32">
        <f t="shared" si="3"/>
        <v>4</v>
      </c>
      <c r="G57" s="32"/>
      <c r="H57" s="32">
        <v>4</v>
      </c>
      <c r="I57" s="32">
        <v>30</v>
      </c>
      <c r="J57" s="15">
        <v>0</v>
      </c>
      <c r="K57" s="15">
        <v>0</v>
      </c>
      <c r="L57" s="15">
        <v>0</v>
      </c>
      <c r="M57" s="15">
        <v>30</v>
      </c>
      <c r="N57" s="15">
        <v>0</v>
      </c>
      <c r="O57" s="15">
        <v>0</v>
      </c>
      <c r="P57" s="24"/>
    </row>
    <row r="58" spans="1:16" ht="12.75">
      <c r="A58" s="24">
        <v>4</v>
      </c>
      <c r="B58" s="116" t="s">
        <v>46</v>
      </c>
      <c r="C58" s="32"/>
      <c r="D58" s="32">
        <v>4</v>
      </c>
      <c r="E58" s="32"/>
      <c r="F58" s="32">
        <f t="shared" si="3"/>
        <v>2</v>
      </c>
      <c r="G58" s="32"/>
      <c r="H58" s="32">
        <v>2</v>
      </c>
      <c r="I58" s="32">
        <v>15</v>
      </c>
      <c r="J58" s="15">
        <v>0</v>
      </c>
      <c r="K58" s="15">
        <v>0</v>
      </c>
      <c r="L58" s="15">
        <v>0</v>
      </c>
      <c r="M58" s="15">
        <v>0</v>
      </c>
      <c r="N58" s="15">
        <v>15</v>
      </c>
      <c r="O58" s="15">
        <v>0</v>
      </c>
      <c r="P58" s="24"/>
    </row>
    <row r="59" spans="1:16" ht="12.75">
      <c r="A59" s="24">
        <v>5</v>
      </c>
      <c r="B59" s="116" t="s">
        <v>34</v>
      </c>
      <c r="C59" s="32"/>
      <c r="D59" s="32">
        <v>3</v>
      </c>
      <c r="E59" s="32"/>
      <c r="F59" s="32">
        <f t="shared" si="3"/>
        <v>3</v>
      </c>
      <c r="G59" s="32">
        <v>3</v>
      </c>
      <c r="H59" s="32"/>
      <c r="I59" s="32">
        <v>30</v>
      </c>
      <c r="J59" s="15">
        <v>15</v>
      </c>
      <c r="K59" s="15">
        <v>15</v>
      </c>
      <c r="L59" s="15">
        <v>0</v>
      </c>
      <c r="M59" s="15">
        <v>0</v>
      </c>
      <c r="N59" s="15">
        <v>0</v>
      </c>
      <c r="O59" s="15">
        <v>0</v>
      </c>
      <c r="P59" s="24"/>
    </row>
    <row r="60" spans="1:16" ht="12.75">
      <c r="A60" s="24">
        <v>6</v>
      </c>
      <c r="B60" s="116" t="s">
        <v>122</v>
      </c>
      <c r="C60" s="32"/>
      <c r="D60" s="32"/>
      <c r="E60" s="32">
        <v>3</v>
      </c>
      <c r="F60" s="32">
        <f t="shared" si="3"/>
        <v>7</v>
      </c>
      <c r="G60" s="32">
        <v>7</v>
      </c>
      <c r="H60" s="32"/>
      <c r="I60" s="32">
        <v>15</v>
      </c>
      <c r="J60" s="15">
        <v>0</v>
      </c>
      <c r="K60" s="15">
        <v>15</v>
      </c>
      <c r="L60" s="15">
        <v>0</v>
      </c>
      <c r="M60" s="15">
        <v>0</v>
      </c>
      <c r="N60" s="15">
        <v>0</v>
      </c>
      <c r="O60" s="15">
        <v>0</v>
      </c>
      <c r="P60" s="4"/>
    </row>
    <row r="61" spans="1:16" ht="12.75">
      <c r="A61" s="24">
        <v>7</v>
      </c>
      <c r="B61" s="116" t="s">
        <v>123</v>
      </c>
      <c r="C61" s="32"/>
      <c r="D61" s="32"/>
      <c r="E61" s="32">
        <v>4</v>
      </c>
      <c r="F61" s="32">
        <f>G61+H61</f>
        <v>13</v>
      </c>
      <c r="G61" s="32"/>
      <c r="H61" s="32">
        <v>13</v>
      </c>
      <c r="I61" s="32">
        <v>30</v>
      </c>
      <c r="J61" s="15">
        <v>0</v>
      </c>
      <c r="K61" s="15">
        <v>0</v>
      </c>
      <c r="L61" s="15">
        <v>0</v>
      </c>
      <c r="M61" s="15">
        <v>0</v>
      </c>
      <c r="N61" s="15">
        <v>30</v>
      </c>
      <c r="O61" s="15">
        <v>0</v>
      </c>
      <c r="P61" s="4"/>
    </row>
    <row r="62" spans="1:16" ht="12.75">
      <c r="A62" s="24">
        <v>8</v>
      </c>
      <c r="B62" s="24" t="s">
        <v>35</v>
      </c>
      <c r="C62" s="32"/>
      <c r="D62" s="32">
        <v>3</v>
      </c>
      <c r="E62" s="32"/>
      <c r="F62" s="32">
        <f t="shared" si="3"/>
        <v>2</v>
      </c>
      <c r="G62" s="32">
        <v>2</v>
      </c>
      <c r="H62" s="32"/>
      <c r="I62" s="32">
        <v>15</v>
      </c>
      <c r="J62" s="15">
        <v>0</v>
      </c>
      <c r="K62" s="15">
        <v>15</v>
      </c>
      <c r="L62" s="15">
        <v>0</v>
      </c>
      <c r="M62" s="15">
        <v>0</v>
      </c>
      <c r="N62" s="15">
        <v>0</v>
      </c>
      <c r="O62" s="15">
        <v>0</v>
      </c>
      <c r="P62" s="24"/>
    </row>
    <row r="63" spans="1:16" ht="12.75">
      <c r="A63" s="24">
        <v>9</v>
      </c>
      <c r="B63" s="1" t="s">
        <v>36</v>
      </c>
      <c r="C63" s="32"/>
      <c r="D63" s="5">
        <v>3</v>
      </c>
      <c r="E63" s="32"/>
      <c r="F63" s="32">
        <f t="shared" si="3"/>
        <v>3</v>
      </c>
      <c r="G63" s="32">
        <v>3</v>
      </c>
      <c r="H63" s="32"/>
      <c r="I63" s="32">
        <v>22</v>
      </c>
      <c r="J63" s="15">
        <v>8</v>
      </c>
      <c r="K63" s="15">
        <v>6</v>
      </c>
      <c r="L63" s="15">
        <v>8</v>
      </c>
      <c r="M63" s="15">
        <v>0</v>
      </c>
      <c r="N63" s="15">
        <v>0</v>
      </c>
      <c r="O63" s="15">
        <v>0</v>
      </c>
      <c r="P63" s="3"/>
    </row>
    <row r="64" spans="1:16" ht="12.75">
      <c r="A64" s="24">
        <v>10</v>
      </c>
      <c r="B64" s="1" t="s">
        <v>77</v>
      </c>
      <c r="C64" s="32"/>
      <c r="D64" s="5">
        <v>3.4</v>
      </c>
      <c r="E64" s="32"/>
      <c r="F64" s="32">
        <f t="shared" si="3"/>
        <v>2</v>
      </c>
      <c r="G64" s="32">
        <v>1</v>
      </c>
      <c r="H64" s="32">
        <v>1</v>
      </c>
      <c r="I64" s="32">
        <v>30</v>
      </c>
      <c r="J64" s="15">
        <v>15</v>
      </c>
      <c r="K64" s="15">
        <v>0</v>
      </c>
      <c r="L64" s="15">
        <v>0</v>
      </c>
      <c r="M64" s="15">
        <v>15</v>
      </c>
      <c r="N64" s="15">
        <v>0</v>
      </c>
      <c r="O64" s="15">
        <v>0</v>
      </c>
      <c r="P64" s="4"/>
    </row>
    <row r="65" spans="1:16" ht="12.75">
      <c r="A65" s="24">
        <v>11</v>
      </c>
      <c r="B65" s="1" t="s">
        <v>52</v>
      </c>
      <c r="C65" s="32"/>
      <c r="D65" s="5">
        <v>3</v>
      </c>
      <c r="E65" s="32"/>
      <c r="F65" s="32">
        <f t="shared" si="3"/>
        <v>2</v>
      </c>
      <c r="G65" s="32">
        <v>2</v>
      </c>
      <c r="H65" s="32"/>
      <c r="I65" s="32">
        <v>15</v>
      </c>
      <c r="J65" s="15">
        <v>0</v>
      </c>
      <c r="K65" s="15">
        <v>15</v>
      </c>
      <c r="L65" s="15">
        <v>0</v>
      </c>
      <c r="M65" s="15">
        <v>0</v>
      </c>
      <c r="N65" s="15">
        <v>0</v>
      </c>
      <c r="O65" s="15">
        <v>0</v>
      </c>
      <c r="P65" s="24"/>
    </row>
    <row r="66" spans="1:16" ht="12.75">
      <c r="A66" s="24"/>
      <c r="B66" s="24"/>
      <c r="C66" s="15"/>
      <c r="D66" s="15"/>
      <c r="E66" s="15"/>
      <c r="F66" s="32"/>
      <c r="G66" s="15"/>
      <c r="H66" s="15"/>
      <c r="I66" s="15"/>
      <c r="J66" s="15"/>
      <c r="K66" s="15"/>
      <c r="L66" s="15"/>
      <c r="M66" s="15"/>
      <c r="N66" s="15"/>
      <c r="O66" s="15"/>
      <c r="P66" s="24"/>
    </row>
    <row r="67" spans="1:16" ht="12.75">
      <c r="A67" s="4"/>
      <c r="B67" s="34" t="s">
        <v>21</v>
      </c>
      <c r="C67" s="3"/>
      <c r="D67" s="3"/>
      <c r="E67" s="3"/>
      <c r="F67" s="32"/>
      <c r="G67" s="3"/>
      <c r="H67" s="3"/>
      <c r="I67" s="3"/>
      <c r="J67" s="3"/>
      <c r="K67" s="3"/>
      <c r="L67" s="3"/>
      <c r="M67" s="3"/>
      <c r="N67" s="3"/>
      <c r="O67" s="3"/>
      <c r="P67" s="4"/>
    </row>
    <row r="68" spans="1:16" ht="12.75">
      <c r="A68" s="4">
        <v>12</v>
      </c>
      <c r="B68" s="41" t="s">
        <v>63</v>
      </c>
      <c r="C68" s="3"/>
      <c r="D68" s="3">
        <v>3</v>
      </c>
      <c r="E68" s="3"/>
      <c r="F68" s="32">
        <f t="shared" si="3"/>
        <v>2</v>
      </c>
      <c r="G68" s="3">
        <v>2</v>
      </c>
      <c r="H68" s="3"/>
      <c r="I68" s="3">
        <v>15</v>
      </c>
      <c r="J68" s="3">
        <v>15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4"/>
    </row>
    <row r="69" spans="1:16" ht="12.75">
      <c r="A69" s="4">
        <v>13</v>
      </c>
      <c r="B69" s="42" t="s">
        <v>57</v>
      </c>
      <c r="C69" s="3"/>
      <c r="D69" s="3">
        <v>3</v>
      </c>
      <c r="E69" s="3"/>
      <c r="F69" s="32">
        <f t="shared" si="3"/>
        <v>1</v>
      </c>
      <c r="G69" s="3">
        <v>1</v>
      </c>
      <c r="H69" s="3"/>
      <c r="I69" s="3">
        <v>10</v>
      </c>
      <c r="J69" s="3">
        <v>10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4"/>
    </row>
    <row r="70" spans="1:16" ht="12.75">
      <c r="A70" s="4">
        <v>14</v>
      </c>
      <c r="B70" s="42" t="s">
        <v>64</v>
      </c>
      <c r="C70" s="3"/>
      <c r="D70" s="3">
        <v>3</v>
      </c>
      <c r="E70" s="3"/>
      <c r="F70" s="32">
        <f t="shared" si="3"/>
        <v>1</v>
      </c>
      <c r="G70" s="3">
        <v>1</v>
      </c>
      <c r="H70" s="3"/>
      <c r="I70" s="3">
        <v>15</v>
      </c>
      <c r="J70" s="3">
        <v>0</v>
      </c>
      <c r="K70" s="3">
        <v>15</v>
      </c>
      <c r="L70" s="3">
        <v>0</v>
      </c>
      <c r="M70" s="3">
        <v>0</v>
      </c>
      <c r="N70" s="3">
        <v>0</v>
      </c>
      <c r="O70" s="3">
        <v>0</v>
      </c>
      <c r="P70" s="4"/>
    </row>
    <row r="71" spans="1:16" s="49" customFormat="1" ht="25.5">
      <c r="A71" s="47">
        <v>15</v>
      </c>
      <c r="B71" s="58" t="s">
        <v>68</v>
      </c>
      <c r="C71" s="48"/>
      <c r="D71" s="48">
        <v>3</v>
      </c>
      <c r="E71" s="48"/>
      <c r="F71" s="93">
        <f t="shared" si="3"/>
        <v>1</v>
      </c>
      <c r="G71" s="48">
        <v>1</v>
      </c>
      <c r="H71" s="48"/>
      <c r="I71" s="48">
        <v>5</v>
      </c>
      <c r="J71" s="48">
        <v>5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7"/>
    </row>
    <row r="72" spans="1:16" ht="12.75">
      <c r="A72" s="4">
        <v>16</v>
      </c>
      <c r="B72" s="42" t="s">
        <v>65</v>
      </c>
      <c r="C72" s="3"/>
      <c r="D72" s="3">
        <v>3</v>
      </c>
      <c r="E72" s="3"/>
      <c r="F72" s="32">
        <f t="shared" si="3"/>
        <v>1</v>
      </c>
      <c r="G72" s="3">
        <v>1</v>
      </c>
      <c r="H72" s="3"/>
      <c r="I72" s="3">
        <v>10</v>
      </c>
      <c r="J72" s="3">
        <v>10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4"/>
    </row>
    <row r="73" spans="1:16" ht="12.75">
      <c r="A73" s="4">
        <v>17</v>
      </c>
      <c r="B73" s="42" t="s">
        <v>66</v>
      </c>
      <c r="C73" s="5"/>
      <c r="D73" s="5">
        <v>4</v>
      </c>
      <c r="E73" s="5"/>
      <c r="F73" s="32">
        <f t="shared" si="3"/>
        <v>3</v>
      </c>
      <c r="G73" s="5"/>
      <c r="H73" s="5">
        <v>3</v>
      </c>
      <c r="I73" s="5">
        <v>15</v>
      </c>
      <c r="J73" s="3">
        <v>0</v>
      </c>
      <c r="K73" s="3">
        <v>0</v>
      </c>
      <c r="L73" s="3">
        <v>0</v>
      </c>
      <c r="M73" s="3">
        <v>15</v>
      </c>
      <c r="N73" s="3">
        <v>0</v>
      </c>
      <c r="O73" s="3">
        <v>0</v>
      </c>
      <c r="P73" s="4"/>
    </row>
    <row r="74" spans="1:16" ht="12.75">
      <c r="A74" s="4">
        <v>18</v>
      </c>
      <c r="B74" s="42" t="s">
        <v>67</v>
      </c>
      <c r="C74" s="5"/>
      <c r="D74" s="5">
        <v>4</v>
      </c>
      <c r="E74" s="5"/>
      <c r="F74" s="32">
        <f t="shared" si="3"/>
        <v>3</v>
      </c>
      <c r="G74" s="5"/>
      <c r="H74" s="5">
        <v>3</v>
      </c>
      <c r="I74" s="5">
        <v>10</v>
      </c>
      <c r="J74" s="3">
        <v>0</v>
      </c>
      <c r="K74" s="3">
        <v>0</v>
      </c>
      <c r="L74" s="3">
        <v>0</v>
      </c>
      <c r="M74" s="3">
        <v>10</v>
      </c>
      <c r="N74" s="3">
        <v>0</v>
      </c>
      <c r="O74" s="3">
        <v>0</v>
      </c>
      <c r="P74" s="4"/>
    </row>
    <row r="75" spans="1:16" ht="12.75">
      <c r="A75" s="9"/>
      <c r="B75" s="9" t="s">
        <v>11</v>
      </c>
      <c r="C75" s="10">
        <f>COUNT(C55:C74)</f>
        <v>3</v>
      </c>
      <c r="D75" s="9"/>
      <c r="E75" s="9"/>
      <c r="F75" s="10">
        <f aca="true" t="shared" si="4" ref="F75:O75">SUM(F55:F74)</f>
        <v>60</v>
      </c>
      <c r="G75" s="10">
        <f t="shared" si="4"/>
        <v>30</v>
      </c>
      <c r="H75" s="10">
        <f t="shared" si="4"/>
        <v>30</v>
      </c>
      <c r="I75" s="10">
        <f t="shared" si="4"/>
        <v>357</v>
      </c>
      <c r="J75" s="10">
        <f t="shared" si="4"/>
        <v>108</v>
      </c>
      <c r="K75" s="10">
        <f t="shared" si="4"/>
        <v>96</v>
      </c>
      <c r="L75" s="10">
        <f t="shared" si="4"/>
        <v>8</v>
      </c>
      <c r="M75" s="10">
        <f t="shared" si="4"/>
        <v>85</v>
      </c>
      <c r="N75" s="10">
        <f t="shared" si="4"/>
        <v>60</v>
      </c>
      <c r="O75" s="10">
        <f t="shared" si="4"/>
        <v>0</v>
      </c>
      <c r="P75" s="9"/>
    </row>
    <row r="76" spans="1:16" ht="12.75">
      <c r="A76" s="13"/>
      <c r="B76" s="13" t="s">
        <v>19</v>
      </c>
      <c r="C76" s="13"/>
      <c r="D76" s="13"/>
      <c r="E76" s="13"/>
      <c r="F76" s="13"/>
      <c r="G76" s="13"/>
      <c r="H76" s="13"/>
      <c r="I76" s="13"/>
      <c r="J76" s="158">
        <f>SUM(J75:L75)</f>
        <v>212</v>
      </c>
      <c r="K76" s="158"/>
      <c r="L76" s="158"/>
      <c r="M76" s="158">
        <f>SUM(M75:O75)</f>
        <v>145</v>
      </c>
      <c r="N76" s="158"/>
      <c r="O76" s="158"/>
      <c r="P76" s="12"/>
    </row>
    <row r="77" spans="1:16" ht="12.75">
      <c r="A77" s="13"/>
      <c r="B77" t="s">
        <v>37</v>
      </c>
      <c r="C77" s="13"/>
      <c r="D77" s="13"/>
      <c r="E77" s="13"/>
      <c r="F77" s="13"/>
      <c r="G77" s="13"/>
      <c r="H77" s="13"/>
      <c r="I77" s="13"/>
      <c r="J77" s="35"/>
      <c r="K77" s="35"/>
      <c r="L77" s="35"/>
      <c r="M77" s="35"/>
      <c r="N77" s="35"/>
      <c r="O77" s="35"/>
      <c r="P77" s="12"/>
    </row>
    <row r="78" spans="1:16" ht="12.75">
      <c r="A78" s="13"/>
      <c r="C78" s="13"/>
      <c r="D78" s="13"/>
      <c r="E78" s="13"/>
      <c r="F78" s="13"/>
      <c r="G78" s="13"/>
      <c r="H78" s="13"/>
      <c r="I78" s="13"/>
      <c r="J78" s="35"/>
      <c r="K78" s="35"/>
      <c r="L78" s="35"/>
      <c r="M78" s="35"/>
      <c r="N78" s="35"/>
      <c r="O78" s="35"/>
      <c r="P78" s="12"/>
    </row>
    <row r="79" spans="1:16" ht="12.75">
      <c r="A79" s="13"/>
      <c r="B79" s="79" t="s">
        <v>98</v>
      </c>
      <c r="C79" s="78"/>
      <c r="D79" s="78"/>
      <c r="E79" s="78"/>
      <c r="F79" s="26">
        <f>SUM(F55:F65)</f>
        <v>48</v>
      </c>
      <c r="G79" s="26">
        <f>SUM(G55:G65)</f>
        <v>24</v>
      </c>
      <c r="H79" s="26">
        <f>SUM(H55:H65)</f>
        <v>24</v>
      </c>
      <c r="I79" s="59"/>
      <c r="J79" s="59"/>
      <c r="K79" s="35"/>
      <c r="L79" s="35"/>
      <c r="M79" s="35"/>
      <c r="N79" s="35"/>
      <c r="O79" s="35"/>
      <c r="P79" s="12"/>
    </row>
    <row r="80" spans="1:16" ht="12.75">
      <c r="A80" s="75"/>
      <c r="B80" s="79" t="s">
        <v>99</v>
      </c>
      <c r="C80" s="78"/>
      <c r="D80" s="78"/>
      <c r="E80" s="78"/>
      <c r="F80" s="26">
        <f>SUM(F68:F74)</f>
        <v>12</v>
      </c>
      <c r="G80" s="26">
        <f>SUM(G68:G74)</f>
        <v>6</v>
      </c>
      <c r="H80" s="26">
        <f>SUM(H68:H74)</f>
        <v>6</v>
      </c>
      <c r="I80" s="59"/>
      <c r="J80" s="59"/>
      <c r="K80" s="35"/>
      <c r="L80" s="35"/>
      <c r="M80" s="35"/>
      <c r="N80" s="35"/>
      <c r="O80" s="35"/>
      <c r="P80" s="12"/>
    </row>
    <row r="81" spans="1:16" ht="12.75">
      <c r="A81" s="13"/>
      <c r="B81" s="13"/>
      <c r="C81" s="13"/>
      <c r="D81" s="13"/>
      <c r="E81" s="13"/>
      <c r="F81" s="13"/>
      <c r="G81" s="13"/>
      <c r="H81" s="13"/>
      <c r="I81" s="13"/>
      <c r="J81" s="35"/>
      <c r="K81" s="35"/>
      <c r="L81" s="35"/>
      <c r="M81" s="35"/>
      <c r="N81" s="35"/>
      <c r="O81" s="35"/>
      <c r="P81" s="12"/>
    </row>
    <row r="82" spans="1:16" ht="12.75">
      <c r="A82" s="13"/>
      <c r="B82" s="146"/>
      <c r="C82" s="147"/>
      <c r="D82" s="147"/>
      <c r="E82" s="147"/>
      <c r="P82" s="12"/>
    </row>
    <row r="83" spans="1:16" ht="12.75">
      <c r="A83" s="13"/>
      <c r="B83" s="113" t="s">
        <v>109</v>
      </c>
      <c r="C83" s="114"/>
      <c r="D83" s="114"/>
      <c r="E83" s="114"/>
      <c r="F83" s="114">
        <f>SUM(F55:F55)</f>
        <v>4</v>
      </c>
      <c r="G83" s="114">
        <f aca="true" t="shared" si="5" ref="G83:O83">SUM(G55:G55)</f>
        <v>0</v>
      </c>
      <c r="H83" s="114">
        <f t="shared" si="5"/>
        <v>4</v>
      </c>
      <c r="I83" s="114">
        <f t="shared" si="5"/>
        <v>30</v>
      </c>
      <c r="J83" s="114">
        <f t="shared" si="5"/>
        <v>0</v>
      </c>
      <c r="K83" s="114">
        <f t="shared" si="5"/>
        <v>0</v>
      </c>
      <c r="L83" s="114">
        <f t="shared" si="5"/>
        <v>0</v>
      </c>
      <c r="M83" s="114">
        <f t="shared" si="5"/>
        <v>15</v>
      </c>
      <c r="N83" s="114">
        <f t="shared" si="5"/>
        <v>15</v>
      </c>
      <c r="O83" s="114">
        <f t="shared" si="5"/>
        <v>0</v>
      </c>
      <c r="P83" s="18"/>
    </row>
    <row r="84" spans="1:16" ht="12.75">
      <c r="A84" s="13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12"/>
    </row>
    <row r="85" ht="12.75">
      <c r="B85" s="33"/>
    </row>
    <row r="86" ht="12.75">
      <c r="B86" s="33"/>
    </row>
    <row r="87" ht="12.75">
      <c r="B87" s="33"/>
    </row>
    <row r="88" spans="2:6" ht="12.75">
      <c r="B88" s="80" t="s">
        <v>89</v>
      </c>
      <c r="C88" s="11"/>
      <c r="D88" s="11"/>
      <c r="E88" s="11"/>
      <c r="F88" s="11">
        <f>F89+F90</f>
        <v>120</v>
      </c>
    </row>
    <row r="89" spans="2:6" ht="12.75">
      <c r="B89" s="74" t="s">
        <v>100</v>
      </c>
      <c r="C89" s="11"/>
      <c r="D89" s="11"/>
      <c r="E89" s="11"/>
      <c r="F89" s="11">
        <f>F35+F79</f>
        <v>98</v>
      </c>
    </row>
    <row r="90" spans="2:6" ht="12.75">
      <c r="B90" s="74" t="s">
        <v>101</v>
      </c>
      <c r="C90" s="11"/>
      <c r="D90" s="11"/>
      <c r="E90" s="11"/>
      <c r="F90" s="11">
        <f>F36+F80</f>
        <v>22</v>
      </c>
    </row>
    <row r="91" ht="12.75">
      <c r="B91" s="33"/>
    </row>
    <row r="92" ht="12.75">
      <c r="B92" s="33"/>
    </row>
    <row r="94" ht="12.75">
      <c r="F94" s="86"/>
    </row>
    <row r="95" spans="2:16" s="31" customFormat="1" ht="12.75">
      <c r="B95" s="113" t="s">
        <v>109</v>
      </c>
      <c r="C95" s="114"/>
      <c r="D95" s="114"/>
      <c r="E95" s="114"/>
      <c r="F95" s="114">
        <f>+F39+F83</f>
        <v>23</v>
      </c>
      <c r="G95" s="114">
        <f aca="true" t="shared" si="6" ref="G95:O95">+G39+G83</f>
        <v>5</v>
      </c>
      <c r="H95" s="114">
        <f t="shared" si="6"/>
        <v>18</v>
      </c>
      <c r="I95" s="114">
        <f t="shared" si="6"/>
        <v>179</v>
      </c>
      <c r="J95" s="114">
        <f t="shared" si="6"/>
        <v>15</v>
      </c>
      <c r="K95" s="114">
        <f t="shared" si="6"/>
        <v>15</v>
      </c>
      <c r="L95" s="114">
        <f t="shared" si="6"/>
        <v>0</v>
      </c>
      <c r="M95" s="114">
        <f t="shared" si="6"/>
        <v>90</v>
      </c>
      <c r="N95" s="114">
        <f t="shared" si="6"/>
        <v>45</v>
      </c>
      <c r="O95" s="114">
        <f t="shared" si="6"/>
        <v>14</v>
      </c>
      <c r="P95" s="18"/>
    </row>
    <row r="96" s="22" customFormat="1" ht="12.75"/>
    <row r="97" spans="2:15" ht="12.75">
      <c r="B97" s="39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6:15" ht="12.75"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100" spans="2:10" ht="12.75">
      <c r="B100" s="35" t="s">
        <v>55</v>
      </c>
      <c r="C100" s="13"/>
      <c r="D100" s="74" t="s">
        <v>102</v>
      </c>
      <c r="E100" s="13"/>
      <c r="F100" s="13"/>
      <c r="G100" s="13"/>
      <c r="H100" s="13"/>
      <c r="I100" s="74" t="s">
        <v>103</v>
      </c>
      <c r="J100" s="13"/>
    </row>
    <row r="101" spans="2:10" ht="12.75">
      <c r="B101" s="13"/>
      <c r="C101" s="83" t="s">
        <v>20</v>
      </c>
      <c r="D101" s="83" t="s">
        <v>17</v>
      </c>
      <c r="E101" s="33" t="s">
        <v>104</v>
      </c>
      <c r="F101" s="83" t="s">
        <v>17</v>
      </c>
      <c r="G101" s="83"/>
      <c r="H101" s="83"/>
      <c r="I101" s="33" t="s">
        <v>104</v>
      </c>
      <c r="J101" s="83" t="s">
        <v>17</v>
      </c>
    </row>
    <row r="102" spans="2:10" ht="12.75">
      <c r="B102" s="35" t="s">
        <v>22</v>
      </c>
      <c r="C102" s="13">
        <f>+E102+I102</f>
        <v>456</v>
      </c>
      <c r="D102" s="44">
        <f>+C102/C$105</f>
        <v>0.5066666666666667</v>
      </c>
      <c r="E102" s="13">
        <f>SUM(J12:J26)+SUM(M12:M26)+SUM(J55:J65)+SUM(M55:M65)</f>
        <v>346</v>
      </c>
      <c r="F102" s="44">
        <f>+E102/E$105</f>
        <v>0.45526315789473687</v>
      </c>
      <c r="G102" s="44"/>
      <c r="H102" s="44"/>
      <c r="I102" s="45">
        <f>SUM(J28:J31)+SUM(M28:M31)+SUM(J68:J74)+SUM(M68:M74)</f>
        <v>110</v>
      </c>
      <c r="J102" s="44">
        <f>+I102/I$105</f>
        <v>0.7857142857142857</v>
      </c>
    </row>
    <row r="103" spans="2:10" ht="12.75">
      <c r="B103" s="35" t="s">
        <v>23</v>
      </c>
      <c r="C103" s="13">
        <f>+E103+I103</f>
        <v>362</v>
      </c>
      <c r="D103" s="44">
        <f>+C103/C$105</f>
        <v>0.4022222222222222</v>
      </c>
      <c r="E103" s="13">
        <f>SUM(K12:K26)+SUM(N12:N26)+SUM(K55:K65)+SUM(N55:N65)</f>
        <v>347</v>
      </c>
      <c r="F103" s="44">
        <f>+E103/E$105</f>
        <v>0.45657894736842103</v>
      </c>
      <c r="G103" s="44"/>
      <c r="H103" s="44"/>
      <c r="I103" s="45">
        <f>SUM(K28:K31)+SUM(N28:N31)+SUM(K68:K74)+SUM(N68:N74)</f>
        <v>15</v>
      </c>
      <c r="J103" s="44">
        <f>+I103/I$105</f>
        <v>0.10714285714285714</v>
      </c>
    </row>
    <row r="104" spans="2:10" ht="12.75">
      <c r="B104" s="35" t="s">
        <v>24</v>
      </c>
      <c r="C104" s="13">
        <f>+E104+I104</f>
        <v>82</v>
      </c>
      <c r="D104" s="44">
        <f>+C104/C$105</f>
        <v>0.09111111111111111</v>
      </c>
      <c r="E104" s="13">
        <f>+SUM(L12:L26)+SUM(O12:O26)+SUM(L55:L65)+SUM(O55:O65)</f>
        <v>67</v>
      </c>
      <c r="F104" s="44">
        <f>+E104/E$105</f>
        <v>0.0881578947368421</v>
      </c>
      <c r="G104" s="44"/>
      <c r="H104" s="44"/>
      <c r="I104" s="45">
        <f>SUM(L28:L31)+SUM(O28:O31)+SUM(L68:L74)+SUM(O68:O74)</f>
        <v>15</v>
      </c>
      <c r="J104" s="44">
        <f>+I104/I$105</f>
        <v>0.10714285714285714</v>
      </c>
    </row>
    <row r="105" spans="2:10" ht="12.75">
      <c r="B105" s="35" t="s">
        <v>20</v>
      </c>
      <c r="C105" s="13">
        <f>+E105+I105</f>
        <v>900</v>
      </c>
      <c r="D105" s="44">
        <f>+C105/C$105</f>
        <v>1</v>
      </c>
      <c r="E105" s="13">
        <f>SUM(E102:E104)</f>
        <v>760</v>
      </c>
      <c r="F105" s="44">
        <f>+E105/E$105</f>
        <v>1</v>
      </c>
      <c r="G105" s="44"/>
      <c r="H105" s="44"/>
      <c r="I105" s="45">
        <f>SUM(I102:I104)</f>
        <v>140</v>
      </c>
      <c r="J105" s="44">
        <f>+I105/I$105</f>
        <v>1</v>
      </c>
    </row>
    <row r="108" spans="1:4" ht="12.75">
      <c r="A108" s="2"/>
      <c r="B108" s="11" t="s">
        <v>79</v>
      </c>
      <c r="C108" s="81">
        <f>+SUM(C109:C112)</f>
        <v>48</v>
      </c>
      <c r="D108" s="82">
        <f>(C108/120)*100</f>
        <v>40</v>
      </c>
    </row>
    <row r="109" spans="2:4" ht="12.75">
      <c r="B109" s="84" t="s">
        <v>105</v>
      </c>
      <c r="C109" s="85">
        <v>4</v>
      </c>
      <c r="D109" s="64"/>
    </row>
    <row r="110" spans="2:4" ht="12.75">
      <c r="B110" s="127" t="s">
        <v>125</v>
      </c>
      <c r="C110" s="18">
        <v>20</v>
      </c>
      <c r="D110" s="13"/>
    </row>
    <row r="111" spans="2:4" ht="12.75">
      <c r="B111" s="84" t="s">
        <v>106</v>
      </c>
      <c r="C111" s="18">
        <v>2</v>
      </c>
      <c r="D111" s="13"/>
    </row>
    <row r="112" spans="2:4" ht="12.75">
      <c r="B112" s="84" t="s">
        <v>107</v>
      </c>
      <c r="C112" s="18">
        <v>22</v>
      </c>
      <c r="D112" s="13"/>
    </row>
    <row r="115" ht="28.5">
      <c r="B115" s="88" t="s">
        <v>110</v>
      </c>
    </row>
    <row r="116" spans="1:3" ht="45">
      <c r="A116" s="89"/>
      <c r="B116" s="90" t="s">
        <v>111</v>
      </c>
      <c r="C116" s="91">
        <v>120</v>
      </c>
    </row>
    <row r="117" spans="1:3" ht="15">
      <c r="A117" s="89"/>
      <c r="B117" s="92" t="s">
        <v>112</v>
      </c>
      <c r="C117" s="91">
        <v>23</v>
      </c>
    </row>
    <row r="118" spans="1:3" ht="30">
      <c r="A118" s="89"/>
      <c r="B118" s="92" t="s">
        <v>113</v>
      </c>
      <c r="C118" s="91">
        <v>0</v>
      </c>
    </row>
    <row r="119" spans="1:3" ht="75">
      <c r="A119" s="89"/>
      <c r="B119" s="92" t="s">
        <v>114</v>
      </c>
      <c r="C119" s="91">
        <v>0</v>
      </c>
    </row>
  </sheetData>
  <sheetProtection/>
  <mergeCells count="36">
    <mergeCell ref="B82:E82"/>
    <mergeCell ref="P52:P54"/>
    <mergeCell ref="F53:F54"/>
    <mergeCell ref="J53:L53"/>
    <mergeCell ref="M53:O53"/>
    <mergeCell ref="J76:L76"/>
    <mergeCell ref="M76:O76"/>
    <mergeCell ref="D53:D54"/>
    <mergeCell ref="E53:E54"/>
    <mergeCell ref="H53:H54"/>
    <mergeCell ref="J33:L33"/>
    <mergeCell ref="M33:O33"/>
    <mergeCell ref="B38:E38"/>
    <mergeCell ref="A52:A54"/>
    <mergeCell ref="B52:B54"/>
    <mergeCell ref="C52:E52"/>
    <mergeCell ref="I52:O52"/>
    <mergeCell ref="F52:H52"/>
    <mergeCell ref="C53:C54"/>
    <mergeCell ref="G53:G54"/>
    <mergeCell ref="P9:P11"/>
    <mergeCell ref="F10:F11"/>
    <mergeCell ref="J10:L10"/>
    <mergeCell ref="M10:O10"/>
    <mergeCell ref="A9:A11"/>
    <mergeCell ref="B9:B11"/>
    <mergeCell ref="C9:E9"/>
    <mergeCell ref="I9:O9"/>
    <mergeCell ref="I53:I54"/>
    <mergeCell ref="F9:H9"/>
    <mergeCell ref="C10:C11"/>
    <mergeCell ref="D10:D11"/>
    <mergeCell ref="E10:E11"/>
    <mergeCell ref="G10:G11"/>
    <mergeCell ref="H10:H11"/>
    <mergeCell ref="I10:I11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scale="96" r:id="rId1"/>
  <rowBreaks count="2" manualBreakCount="2">
    <brk id="42" min="1" max="18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workbookViewId="0" topLeftCell="A88">
      <selection activeCell="O111" sqref="O111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6.75390625" style="0" bestFit="1" customWidth="1"/>
    <col min="17" max="17" width="10.25390625" style="0" bestFit="1" customWidth="1"/>
  </cols>
  <sheetData>
    <row r="1" s="62" customFormat="1" ht="15.75">
      <c r="A1" s="62" t="s">
        <v>126</v>
      </c>
    </row>
    <row r="2" spans="1:9" ht="12.75">
      <c r="A2" s="13"/>
      <c r="B2" s="13" t="s">
        <v>127</v>
      </c>
      <c r="C2" s="13"/>
      <c r="D2" s="13"/>
      <c r="E2" s="13"/>
      <c r="F2" s="13"/>
      <c r="G2" s="13"/>
      <c r="H2" s="13"/>
      <c r="I2" s="13"/>
    </row>
    <row r="3" spans="2:18" ht="12.75">
      <c r="B3" s="13" t="s">
        <v>88</v>
      </c>
      <c r="E3" s="18" t="s">
        <v>13</v>
      </c>
      <c r="F3" s="18" t="s">
        <v>0</v>
      </c>
      <c r="G3" s="18"/>
      <c r="H3" s="18"/>
      <c r="I3" s="18"/>
      <c r="Q3" s="13"/>
      <c r="R3" s="13"/>
    </row>
    <row r="4" spans="2:18" ht="12.75">
      <c r="B4" t="s">
        <v>121</v>
      </c>
      <c r="E4" s="43">
        <f>I4/I7</f>
        <v>0.46702317290552586</v>
      </c>
      <c r="F4" s="18" t="s">
        <v>14</v>
      </c>
      <c r="G4" s="18"/>
      <c r="H4" s="18"/>
      <c r="I4" s="18">
        <f>J34+M34</f>
        <v>262</v>
      </c>
      <c r="Q4" s="14"/>
      <c r="R4" s="13"/>
    </row>
    <row r="5" spans="2:18" ht="12.75">
      <c r="B5" t="s">
        <v>51</v>
      </c>
      <c r="E5" s="43">
        <f>I5/I7</f>
        <v>0.42780748663101603</v>
      </c>
      <c r="F5" s="18" t="s">
        <v>15</v>
      </c>
      <c r="G5" s="18"/>
      <c r="H5" s="18"/>
      <c r="I5" s="18">
        <f>K34+N34</f>
        <v>240</v>
      </c>
      <c r="Q5" s="14"/>
      <c r="R5" s="13"/>
    </row>
    <row r="6" spans="2:18" ht="12.75">
      <c r="B6" t="s">
        <v>30</v>
      </c>
      <c r="E6" s="43">
        <f>I6/I7</f>
        <v>0.1051693404634581</v>
      </c>
      <c r="F6" s="18" t="s">
        <v>16</v>
      </c>
      <c r="G6" s="18"/>
      <c r="H6" s="18"/>
      <c r="I6" s="18">
        <f>L34+O34</f>
        <v>59</v>
      </c>
      <c r="Q6" s="14"/>
      <c r="R6" s="13"/>
    </row>
    <row r="7" spans="2:18" ht="12.75">
      <c r="B7" t="s">
        <v>54</v>
      </c>
      <c r="E7" s="43">
        <f>SUM(E4:E6)</f>
        <v>1</v>
      </c>
      <c r="F7" s="18" t="s">
        <v>2</v>
      </c>
      <c r="G7" s="18"/>
      <c r="H7" s="18"/>
      <c r="I7" s="18">
        <f>SUM(I4:I6)</f>
        <v>561</v>
      </c>
      <c r="Q7" s="13"/>
      <c r="R7" s="13"/>
    </row>
    <row r="8" ht="12.75">
      <c r="B8" t="s">
        <v>81</v>
      </c>
    </row>
    <row r="9" spans="1:16" ht="12.75" customHeight="1">
      <c r="A9" s="141" t="s">
        <v>12</v>
      </c>
      <c r="B9" s="141" t="s">
        <v>3</v>
      </c>
      <c r="C9" s="141" t="s">
        <v>90</v>
      </c>
      <c r="D9" s="141"/>
      <c r="E9" s="141"/>
      <c r="F9" s="130" t="s">
        <v>4</v>
      </c>
      <c r="G9" s="131"/>
      <c r="H9" s="132"/>
      <c r="I9" s="141" t="s">
        <v>5</v>
      </c>
      <c r="J9" s="144"/>
      <c r="K9" s="144"/>
      <c r="L9" s="144"/>
      <c r="M9" s="144"/>
      <c r="N9" s="144"/>
      <c r="O9" s="144"/>
      <c r="P9" s="135" t="s">
        <v>6</v>
      </c>
    </row>
    <row r="10" spans="1:16" s="2" customFormat="1" ht="12.75">
      <c r="A10" s="142"/>
      <c r="B10" s="142"/>
      <c r="C10" s="133" t="s">
        <v>7</v>
      </c>
      <c r="D10" s="128" t="s">
        <v>91</v>
      </c>
      <c r="E10" s="128" t="s">
        <v>92</v>
      </c>
      <c r="F10" s="133" t="s">
        <v>20</v>
      </c>
      <c r="G10" s="133" t="s">
        <v>93</v>
      </c>
      <c r="H10" s="133" t="s">
        <v>94</v>
      </c>
      <c r="I10" s="128" t="s">
        <v>95</v>
      </c>
      <c r="J10" s="138" t="s">
        <v>93</v>
      </c>
      <c r="K10" s="139"/>
      <c r="L10" s="140"/>
      <c r="M10" s="138" t="s">
        <v>94</v>
      </c>
      <c r="N10" s="139"/>
      <c r="O10" s="140"/>
      <c r="P10" s="136"/>
    </row>
    <row r="11" spans="1:16" s="2" customFormat="1" ht="12.75">
      <c r="A11" s="143"/>
      <c r="B11" s="143"/>
      <c r="C11" s="134"/>
      <c r="D11" s="129"/>
      <c r="E11" s="129"/>
      <c r="F11" s="134"/>
      <c r="G11" s="134"/>
      <c r="H11" s="134"/>
      <c r="I11" s="129"/>
      <c r="J11" s="76" t="s">
        <v>8</v>
      </c>
      <c r="K11" s="77" t="s">
        <v>9</v>
      </c>
      <c r="L11" s="77" t="s">
        <v>10</v>
      </c>
      <c r="M11" s="77" t="s">
        <v>8</v>
      </c>
      <c r="N11" s="77" t="s">
        <v>9</v>
      </c>
      <c r="O11" s="77" t="s">
        <v>10</v>
      </c>
      <c r="P11" s="137"/>
    </row>
    <row r="12" spans="1:16" s="28" customFormat="1" ht="12.75">
      <c r="A12" s="103">
        <v>1</v>
      </c>
      <c r="B12" s="104" t="s">
        <v>25</v>
      </c>
      <c r="C12" s="105">
        <v>1</v>
      </c>
      <c r="D12" s="105">
        <v>1</v>
      </c>
      <c r="E12" s="106"/>
      <c r="F12" s="107">
        <f>G12+H12</f>
        <v>5</v>
      </c>
      <c r="G12" s="108">
        <v>5</v>
      </c>
      <c r="H12" s="108"/>
      <c r="I12" s="109">
        <v>30</v>
      </c>
      <c r="J12" s="107">
        <v>15</v>
      </c>
      <c r="K12" s="110">
        <v>15</v>
      </c>
      <c r="L12" s="110">
        <v>0</v>
      </c>
      <c r="M12" s="110">
        <v>0</v>
      </c>
      <c r="N12" s="110">
        <v>0</v>
      </c>
      <c r="O12" s="110">
        <v>0</v>
      </c>
      <c r="P12" s="27"/>
    </row>
    <row r="13" spans="1:16" s="28" customFormat="1" ht="12.75">
      <c r="A13" s="103">
        <v>2</v>
      </c>
      <c r="B13" s="104" t="s">
        <v>38</v>
      </c>
      <c r="C13" s="105"/>
      <c r="D13" s="105">
        <v>2</v>
      </c>
      <c r="E13" s="106"/>
      <c r="F13" s="107">
        <f aca="true" t="shared" si="0" ref="F13:F26">G13+H13</f>
        <v>4</v>
      </c>
      <c r="G13" s="108"/>
      <c r="H13" s="108">
        <v>4</v>
      </c>
      <c r="I13" s="109">
        <v>30</v>
      </c>
      <c r="J13" s="107">
        <v>0</v>
      </c>
      <c r="K13" s="110">
        <v>0</v>
      </c>
      <c r="L13" s="110">
        <v>0</v>
      </c>
      <c r="M13" s="110">
        <v>30</v>
      </c>
      <c r="N13" s="110">
        <v>0</v>
      </c>
      <c r="O13" s="110">
        <v>0</v>
      </c>
      <c r="P13" s="27"/>
    </row>
    <row r="14" spans="1:16" s="28" customFormat="1" ht="12.75">
      <c r="A14" s="103">
        <v>3</v>
      </c>
      <c r="B14" s="104" t="s">
        <v>39</v>
      </c>
      <c r="C14" s="105">
        <v>2</v>
      </c>
      <c r="D14" s="105">
        <v>2</v>
      </c>
      <c r="E14" s="106"/>
      <c r="F14" s="107">
        <f t="shared" si="0"/>
        <v>6</v>
      </c>
      <c r="G14" s="108"/>
      <c r="H14" s="108">
        <v>6</v>
      </c>
      <c r="I14" s="109">
        <v>44</v>
      </c>
      <c r="J14" s="107">
        <v>0</v>
      </c>
      <c r="K14" s="110">
        <v>0</v>
      </c>
      <c r="L14" s="110">
        <v>0</v>
      </c>
      <c r="M14" s="110">
        <v>15</v>
      </c>
      <c r="N14" s="110">
        <v>15</v>
      </c>
      <c r="O14" s="110">
        <v>14</v>
      </c>
      <c r="P14" s="27"/>
    </row>
    <row r="15" spans="1:16" s="28" customFormat="1" ht="12.75">
      <c r="A15" s="111">
        <v>4</v>
      </c>
      <c r="B15" s="112" t="s">
        <v>40</v>
      </c>
      <c r="C15" s="109"/>
      <c r="D15" s="109">
        <v>2</v>
      </c>
      <c r="E15" s="109"/>
      <c r="F15" s="107">
        <f t="shared" si="0"/>
        <v>4</v>
      </c>
      <c r="G15" s="109"/>
      <c r="H15" s="109">
        <v>4</v>
      </c>
      <c r="I15" s="109">
        <v>45</v>
      </c>
      <c r="J15" s="110">
        <v>0</v>
      </c>
      <c r="K15" s="110">
        <v>0</v>
      </c>
      <c r="L15" s="110">
        <v>0</v>
      </c>
      <c r="M15" s="110">
        <v>30</v>
      </c>
      <c r="N15" s="110">
        <v>15</v>
      </c>
      <c r="O15" s="110">
        <v>0</v>
      </c>
      <c r="P15" s="27"/>
    </row>
    <row r="16" spans="1:16" s="21" customFormat="1" ht="12.75">
      <c r="A16" s="102">
        <v>5</v>
      </c>
      <c r="B16" s="24" t="s">
        <v>41</v>
      </c>
      <c r="C16" s="15"/>
      <c r="D16" s="32">
        <v>1</v>
      </c>
      <c r="E16" s="15"/>
      <c r="F16" s="15">
        <f t="shared" si="0"/>
        <v>3</v>
      </c>
      <c r="G16" s="15">
        <v>3</v>
      </c>
      <c r="H16" s="15"/>
      <c r="I16" s="15">
        <v>26</v>
      </c>
      <c r="J16" s="15">
        <v>11</v>
      </c>
      <c r="K16" s="15">
        <v>15</v>
      </c>
      <c r="L16" s="15">
        <v>0</v>
      </c>
      <c r="M16" s="15">
        <v>0</v>
      </c>
      <c r="N16" s="15">
        <v>0</v>
      </c>
      <c r="O16" s="15">
        <v>0</v>
      </c>
      <c r="P16" s="19"/>
    </row>
    <row r="17" spans="1:16" s="21" customFormat="1" ht="12.75">
      <c r="A17" s="24">
        <v>6</v>
      </c>
      <c r="B17" s="24" t="s">
        <v>27</v>
      </c>
      <c r="C17" s="15"/>
      <c r="D17" s="32">
        <v>1</v>
      </c>
      <c r="E17" s="15"/>
      <c r="F17" s="15">
        <f t="shared" si="0"/>
        <v>3</v>
      </c>
      <c r="G17" s="15">
        <v>3</v>
      </c>
      <c r="H17" s="15"/>
      <c r="I17" s="15">
        <v>28</v>
      </c>
      <c r="J17" s="15">
        <v>15</v>
      </c>
      <c r="K17" s="15">
        <v>2</v>
      </c>
      <c r="L17" s="15">
        <v>11</v>
      </c>
      <c r="M17" s="15">
        <v>0</v>
      </c>
      <c r="N17" s="15">
        <v>0</v>
      </c>
      <c r="O17" s="15">
        <v>0</v>
      </c>
      <c r="P17" s="20"/>
    </row>
    <row r="18" spans="1:16" s="30" customFormat="1" ht="12.75">
      <c r="A18" s="24">
        <v>7</v>
      </c>
      <c r="B18" s="24" t="s">
        <v>48</v>
      </c>
      <c r="C18" s="15">
        <v>1</v>
      </c>
      <c r="D18" s="15">
        <v>1</v>
      </c>
      <c r="E18" s="15"/>
      <c r="F18" s="15">
        <f t="shared" si="0"/>
        <v>3</v>
      </c>
      <c r="G18" s="15">
        <v>3</v>
      </c>
      <c r="H18" s="15"/>
      <c r="I18" s="15">
        <v>25</v>
      </c>
      <c r="J18" s="15">
        <v>10</v>
      </c>
      <c r="K18" s="15">
        <v>15</v>
      </c>
      <c r="L18" s="15">
        <v>0</v>
      </c>
      <c r="M18" s="15">
        <v>0</v>
      </c>
      <c r="N18" s="15">
        <v>0</v>
      </c>
      <c r="O18" s="15">
        <v>0</v>
      </c>
      <c r="P18" s="19"/>
    </row>
    <row r="19" spans="1:16" s="30" customFormat="1" ht="12.75">
      <c r="A19" s="24">
        <v>8</v>
      </c>
      <c r="B19" s="24" t="s">
        <v>42</v>
      </c>
      <c r="C19" s="15"/>
      <c r="D19" s="32">
        <v>1</v>
      </c>
      <c r="E19" s="15"/>
      <c r="F19" s="15">
        <f t="shared" si="0"/>
        <v>4</v>
      </c>
      <c r="G19" s="15">
        <v>4</v>
      </c>
      <c r="H19" s="15"/>
      <c r="I19" s="15">
        <v>30</v>
      </c>
      <c r="J19" s="15">
        <v>15</v>
      </c>
      <c r="K19" s="15">
        <v>2</v>
      </c>
      <c r="L19" s="15">
        <v>13</v>
      </c>
      <c r="M19" s="15">
        <v>0</v>
      </c>
      <c r="N19" s="15">
        <v>0</v>
      </c>
      <c r="O19" s="15">
        <v>0</v>
      </c>
      <c r="P19" s="20"/>
    </row>
    <row r="20" spans="1:16" s="30" customFormat="1" ht="12.75">
      <c r="A20" s="24">
        <v>9</v>
      </c>
      <c r="B20" s="24" t="s">
        <v>43</v>
      </c>
      <c r="C20" s="15">
        <v>1</v>
      </c>
      <c r="D20" s="32">
        <v>1</v>
      </c>
      <c r="E20" s="15"/>
      <c r="F20" s="15">
        <f t="shared" si="0"/>
        <v>3</v>
      </c>
      <c r="G20" s="15">
        <v>3</v>
      </c>
      <c r="H20" s="15"/>
      <c r="I20" s="15">
        <v>20</v>
      </c>
      <c r="J20" s="15">
        <v>10</v>
      </c>
      <c r="K20" s="15">
        <v>10</v>
      </c>
      <c r="L20" s="15">
        <v>0</v>
      </c>
      <c r="M20" s="15">
        <v>0</v>
      </c>
      <c r="N20" s="15">
        <v>0</v>
      </c>
      <c r="O20" s="15">
        <v>0</v>
      </c>
      <c r="P20" s="19"/>
    </row>
    <row r="21" spans="1:16" s="30" customFormat="1" ht="12.75">
      <c r="A21" s="24">
        <v>10</v>
      </c>
      <c r="B21" s="24" t="s">
        <v>49</v>
      </c>
      <c r="C21" s="15">
        <v>2</v>
      </c>
      <c r="D21" s="32">
        <v>2</v>
      </c>
      <c r="E21" s="15"/>
      <c r="F21" s="15">
        <f t="shared" si="0"/>
        <v>5</v>
      </c>
      <c r="G21" s="15"/>
      <c r="H21" s="15">
        <v>5</v>
      </c>
      <c r="I21" s="15">
        <v>60</v>
      </c>
      <c r="J21" s="15">
        <v>0</v>
      </c>
      <c r="K21" s="15">
        <v>0</v>
      </c>
      <c r="L21" s="15">
        <v>0</v>
      </c>
      <c r="M21" s="15">
        <v>30</v>
      </c>
      <c r="N21" s="15">
        <v>30</v>
      </c>
      <c r="O21" s="15">
        <v>0</v>
      </c>
      <c r="P21" s="19"/>
    </row>
    <row r="22" spans="1:16" s="26" customFormat="1" ht="12.75">
      <c r="A22" s="24">
        <v>11</v>
      </c>
      <c r="B22" s="24" t="s">
        <v>26</v>
      </c>
      <c r="C22" s="15">
        <v>2</v>
      </c>
      <c r="D22" s="32">
        <v>2</v>
      </c>
      <c r="E22" s="15"/>
      <c r="F22" s="15">
        <f t="shared" si="0"/>
        <v>2</v>
      </c>
      <c r="G22" s="15"/>
      <c r="H22" s="15">
        <v>2</v>
      </c>
      <c r="I22" s="15">
        <v>26</v>
      </c>
      <c r="J22" s="15">
        <v>0</v>
      </c>
      <c r="K22" s="15">
        <v>0</v>
      </c>
      <c r="L22" s="15">
        <v>0</v>
      </c>
      <c r="M22" s="15">
        <v>8</v>
      </c>
      <c r="N22" s="15">
        <v>6</v>
      </c>
      <c r="O22" s="15">
        <v>12</v>
      </c>
      <c r="P22" s="3"/>
    </row>
    <row r="23" spans="1:16" s="2" customFormat="1" ht="12.75">
      <c r="A23" s="24">
        <v>12</v>
      </c>
      <c r="B23" s="24" t="s">
        <v>28</v>
      </c>
      <c r="C23" s="15"/>
      <c r="D23" s="32"/>
      <c r="E23" s="15" t="s">
        <v>59</v>
      </c>
      <c r="F23" s="15">
        <f t="shared" si="0"/>
        <v>0</v>
      </c>
      <c r="G23" s="15">
        <v>0</v>
      </c>
      <c r="H23" s="15">
        <v>0</v>
      </c>
      <c r="I23" s="15">
        <v>30</v>
      </c>
      <c r="J23" s="15">
        <v>0</v>
      </c>
      <c r="K23" s="15">
        <v>15</v>
      </c>
      <c r="L23" s="15">
        <v>0</v>
      </c>
      <c r="M23" s="15">
        <v>0</v>
      </c>
      <c r="N23" s="15">
        <v>15</v>
      </c>
      <c r="O23" s="15">
        <v>0</v>
      </c>
      <c r="P23" s="29"/>
    </row>
    <row r="24" spans="1:16" s="2" customFormat="1" ht="12.75">
      <c r="A24" s="24">
        <v>13</v>
      </c>
      <c r="B24" s="24" t="s">
        <v>44</v>
      </c>
      <c r="C24" s="15"/>
      <c r="D24" s="32">
        <v>2</v>
      </c>
      <c r="E24" s="15"/>
      <c r="F24" s="15">
        <f t="shared" si="0"/>
        <v>3</v>
      </c>
      <c r="G24" s="15"/>
      <c r="H24" s="15">
        <v>3</v>
      </c>
      <c r="I24" s="15">
        <v>30</v>
      </c>
      <c r="J24" s="15">
        <v>0</v>
      </c>
      <c r="K24" s="15">
        <v>0</v>
      </c>
      <c r="L24" s="15">
        <v>0</v>
      </c>
      <c r="M24" s="15">
        <v>15</v>
      </c>
      <c r="N24" s="15">
        <v>15</v>
      </c>
      <c r="O24" s="15">
        <v>0</v>
      </c>
      <c r="P24" s="29"/>
    </row>
    <row r="25" spans="1:16" s="2" customFormat="1" ht="12.75">
      <c r="A25" s="24">
        <v>14</v>
      </c>
      <c r="B25" s="24" t="s">
        <v>29</v>
      </c>
      <c r="C25" s="15"/>
      <c r="D25" s="15">
        <v>1</v>
      </c>
      <c r="E25" s="15"/>
      <c r="F25" s="15">
        <f t="shared" si="0"/>
        <v>3</v>
      </c>
      <c r="G25" s="15">
        <v>3</v>
      </c>
      <c r="H25" s="15"/>
      <c r="I25" s="15">
        <v>29</v>
      </c>
      <c r="J25" s="25">
        <v>14</v>
      </c>
      <c r="K25" s="25">
        <v>6</v>
      </c>
      <c r="L25" s="25">
        <v>9</v>
      </c>
      <c r="M25" s="25">
        <v>0</v>
      </c>
      <c r="N25" s="25">
        <v>0</v>
      </c>
      <c r="O25" s="25">
        <v>0</v>
      </c>
      <c r="P25" s="3"/>
    </row>
    <row r="26" spans="1:16" s="2" customFormat="1" ht="12.75">
      <c r="A26" s="24">
        <v>15</v>
      </c>
      <c r="B26" s="24" t="s">
        <v>52</v>
      </c>
      <c r="C26" s="15"/>
      <c r="D26" s="5" t="s">
        <v>59</v>
      </c>
      <c r="E26" s="15"/>
      <c r="F26" s="15">
        <f t="shared" si="0"/>
        <v>2</v>
      </c>
      <c r="G26" s="15">
        <v>1</v>
      </c>
      <c r="H26" s="15">
        <v>1</v>
      </c>
      <c r="I26" s="15">
        <v>30</v>
      </c>
      <c r="J26" s="15">
        <v>0</v>
      </c>
      <c r="K26" s="15">
        <v>15</v>
      </c>
      <c r="L26" s="15">
        <v>0</v>
      </c>
      <c r="M26" s="15">
        <v>0</v>
      </c>
      <c r="N26" s="15">
        <v>15</v>
      </c>
      <c r="O26" s="15">
        <v>0</v>
      </c>
      <c r="P26" s="3"/>
    </row>
    <row r="27" spans="1:16" s="2" customFormat="1" ht="12.75">
      <c r="A27" s="4"/>
      <c r="B27" s="34" t="s">
        <v>21</v>
      </c>
      <c r="C27" s="3"/>
      <c r="D27" s="3"/>
      <c r="E27" s="3"/>
      <c r="F27" s="15"/>
      <c r="G27" s="3"/>
      <c r="H27" s="3"/>
      <c r="I27" s="3"/>
      <c r="J27" s="6"/>
      <c r="K27" s="6"/>
      <c r="L27" s="6"/>
      <c r="M27" s="6"/>
      <c r="N27" s="6"/>
      <c r="O27" s="6"/>
      <c r="P27" s="4"/>
    </row>
    <row r="28" spans="1:16" s="2" customFormat="1" ht="12.75">
      <c r="A28" s="65">
        <v>16</v>
      </c>
      <c r="B28" s="71" t="s">
        <v>82</v>
      </c>
      <c r="C28" s="68"/>
      <c r="D28" s="68">
        <v>1</v>
      </c>
      <c r="E28" s="68"/>
      <c r="F28" s="15">
        <f aca="true" t="shared" si="1" ref="F28:F33">G28+H28</f>
        <v>1</v>
      </c>
      <c r="G28" s="68">
        <v>1</v>
      </c>
      <c r="H28" s="68"/>
      <c r="I28" s="68">
        <v>10</v>
      </c>
      <c r="J28" s="69">
        <v>10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4"/>
    </row>
    <row r="29" spans="1:16" s="2" customFormat="1" ht="12.75">
      <c r="A29" s="65">
        <v>17</v>
      </c>
      <c r="B29" s="71" t="s">
        <v>83</v>
      </c>
      <c r="C29" s="68">
        <v>1</v>
      </c>
      <c r="D29" s="68">
        <v>1</v>
      </c>
      <c r="E29" s="68"/>
      <c r="F29" s="15">
        <f t="shared" si="1"/>
        <v>2</v>
      </c>
      <c r="G29" s="68">
        <v>2</v>
      </c>
      <c r="H29" s="68"/>
      <c r="I29" s="68">
        <v>16</v>
      </c>
      <c r="J29" s="69">
        <v>8</v>
      </c>
      <c r="K29" s="69">
        <v>8</v>
      </c>
      <c r="L29" s="69">
        <v>0</v>
      </c>
      <c r="M29" s="69">
        <v>0</v>
      </c>
      <c r="N29" s="69">
        <v>0</v>
      </c>
      <c r="O29" s="69">
        <v>0</v>
      </c>
      <c r="P29" s="4"/>
    </row>
    <row r="30" spans="1:16" s="97" customFormat="1" ht="25.5">
      <c r="A30" s="70">
        <v>18</v>
      </c>
      <c r="B30" s="95" t="s">
        <v>84</v>
      </c>
      <c r="C30" s="68"/>
      <c r="D30" s="68">
        <v>1</v>
      </c>
      <c r="E30" s="68"/>
      <c r="F30" s="94">
        <f t="shared" si="1"/>
        <v>2</v>
      </c>
      <c r="G30" s="68">
        <v>2</v>
      </c>
      <c r="H30" s="68"/>
      <c r="I30" s="68">
        <v>16</v>
      </c>
      <c r="J30" s="69">
        <v>8</v>
      </c>
      <c r="K30" s="69">
        <v>8</v>
      </c>
      <c r="L30" s="69">
        <v>0</v>
      </c>
      <c r="M30" s="69">
        <v>0</v>
      </c>
      <c r="N30" s="69">
        <v>0</v>
      </c>
      <c r="O30" s="69">
        <v>0</v>
      </c>
      <c r="P30" s="96"/>
    </row>
    <row r="31" spans="1:16" s="2" customFormat="1" ht="12.75">
      <c r="A31" s="65">
        <v>19</v>
      </c>
      <c r="B31" s="72" t="s">
        <v>85</v>
      </c>
      <c r="C31" s="68"/>
      <c r="D31" s="68">
        <v>2</v>
      </c>
      <c r="E31" s="68"/>
      <c r="F31" s="15">
        <f t="shared" si="1"/>
        <v>2</v>
      </c>
      <c r="G31" s="68"/>
      <c r="H31" s="68">
        <v>2</v>
      </c>
      <c r="I31" s="68">
        <v>12</v>
      </c>
      <c r="J31" s="69">
        <v>0</v>
      </c>
      <c r="K31" s="69">
        <v>0</v>
      </c>
      <c r="L31" s="69">
        <v>0</v>
      </c>
      <c r="M31" s="69">
        <v>6</v>
      </c>
      <c r="N31" s="69">
        <v>6</v>
      </c>
      <c r="O31" s="69">
        <v>0</v>
      </c>
      <c r="P31" s="4"/>
    </row>
    <row r="32" spans="1:16" s="2" customFormat="1" ht="12.75">
      <c r="A32" s="121">
        <v>20</v>
      </c>
      <c r="B32" s="122" t="s">
        <v>86</v>
      </c>
      <c r="C32" s="123"/>
      <c r="D32" s="123">
        <v>2</v>
      </c>
      <c r="E32" s="123"/>
      <c r="F32" s="119">
        <f t="shared" si="1"/>
        <v>2</v>
      </c>
      <c r="G32" s="123"/>
      <c r="H32" s="123">
        <v>2</v>
      </c>
      <c r="I32" s="123">
        <v>12</v>
      </c>
      <c r="J32" s="124">
        <v>0</v>
      </c>
      <c r="K32" s="124">
        <v>0</v>
      </c>
      <c r="L32" s="124">
        <v>0</v>
      </c>
      <c r="M32" s="124">
        <v>6</v>
      </c>
      <c r="N32" s="124">
        <v>6</v>
      </c>
      <c r="O32" s="124">
        <v>0</v>
      </c>
      <c r="P32" s="117" t="s">
        <v>120</v>
      </c>
    </row>
    <row r="33" spans="1:16" s="97" customFormat="1" ht="25.5">
      <c r="A33" s="70">
        <v>21</v>
      </c>
      <c r="B33" s="95" t="s">
        <v>87</v>
      </c>
      <c r="C33" s="68"/>
      <c r="D33" s="68">
        <v>2</v>
      </c>
      <c r="E33" s="68"/>
      <c r="F33" s="94">
        <f t="shared" si="1"/>
        <v>1</v>
      </c>
      <c r="G33" s="68"/>
      <c r="H33" s="68">
        <v>1</v>
      </c>
      <c r="I33" s="68">
        <v>12</v>
      </c>
      <c r="J33" s="69">
        <v>0</v>
      </c>
      <c r="K33" s="69">
        <v>0</v>
      </c>
      <c r="L33" s="69">
        <v>0</v>
      </c>
      <c r="M33" s="69">
        <v>6</v>
      </c>
      <c r="N33" s="69">
        <v>6</v>
      </c>
      <c r="O33" s="69">
        <v>0</v>
      </c>
      <c r="P33" s="96"/>
    </row>
    <row r="34" spans="1:16" s="11" customFormat="1" ht="12.75">
      <c r="A34" s="9"/>
      <c r="B34" s="9" t="s">
        <v>11</v>
      </c>
      <c r="C34" s="10">
        <f>COUNT(C12:C33)</f>
        <v>7</v>
      </c>
      <c r="D34" s="10"/>
      <c r="E34" s="9"/>
      <c r="F34" s="10">
        <f aca="true" t="shared" si="2" ref="F34:O34">SUM(F12:F33)</f>
        <v>60</v>
      </c>
      <c r="G34" s="10">
        <f t="shared" si="2"/>
        <v>30</v>
      </c>
      <c r="H34" s="10">
        <f t="shared" si="2"/>
        <v>30</v>
      </c>
      <c r="I34" s="10">
        <f t="shared" si="2"/>
        <v>561</v>
      </c>
      <c r="J34" s="10">
        <f t="shared" si="2"/>
        <v>116</v>
      </c>
      <c r="K34" s="10">
        <f t="shared" si="2"/>
        <v>111</v>
      </c>
      <c r="L34" s="10">
        <f t="shared" si="2"/>
        <v>33</v>
      </c>
      <c r="M34" s="10">
        <f t="shared" si="2"/>
        <v>146</v>
      </c>
      <c r="N34" s="10">
        <f t="shared" si="2"/>
        <v>129</v>
      </c>
      <c r="O34" s="10">
        <f t="shared" si="2"/>
        <v>26</v>
      </c>
      <c r="P34" s="9"/>
    </row>
    <row r="35" spans="1:16" s="2" customFormat="1" ht="12.75">
      <c r="A35" s="26"/>
      <c r="B35" s="16" t="s">
        <v>19</v>
      </c>
      <c r="C35" s="17"/>
      <c r="D35" s="17"/>
      <c r="E35" s="17"/>
      <c r="F35" s="11"/>
      <c r="G35" s="11"/>
      <c r="H35" s="11"/>
      <c r="I35" s="145">
        <f>SUM(J34:L34)</f>
        <v>260</v>
      </c>
      <c r="J35" s="145"/>
      <c r="K35" s="145"/>
      <c r="L35" s="145">
        <f>SUM(M34:O34)</f>
        <v>301</v>
      </c>
      <c r="M35" s="145"/>
      <c r="N35" s="145"/>
      <c r="O35" s="8"/>
      <c r="P35" s="7"/>
    </row>
    <row r="36" spans="1:16" s="2" customFormat="1" ht="12.75">
      <c r="A36" s="26"/>
      <c r="B36" s="16"/>
      <c r="C36" s="17"/>
      <c r="D36" s="17"/>
      <c r="E36" s="17"/>
      <c r="F36" s="11"/>
      <c r="G36" s="11"/>
      <c r="H36" s="11"/>
      <c r="I36" s="37"/>
      <c r="J36" s="37"/>
      <c r="K36" s="37"/>
      <c r="L36" s="37"/>
      <c r="M36" s="37"/>
      <c r="N36" s="37"/>
      <c r="O36" s="8"/>
      <c r="P36" s="7"/>
    </row>
    <row r="37" spans="1:16" s="2" customFormat="1" ht="12.75">
      <c r="A37" s="26"/>
      <c r="B37" s="79" t="s">
        <v>98</v>
      </c>
      <c r="C37" s="78"/>
      <c r="D37" s="78"/>
      <c r="E37" s="78"/>
      <c r="F37" s="26">
        <f>SUM(F12:F26)</f>
        <v>50</v>
      </c>
      <c r="G37" s="26">
        <f>SUM(G12:G26)</f>
        <v>25</v>
      </c>
      <c r="H37" s="26">
        <f>SUM(H12:H26)</f>
        <v>25</v>
      </c>
      <c r="I37" s="59"/>
      <c r="J37" s="59"/>
      <c r="K37" s="37"/>
      <c r="L37" s="37"/>
      <c r="M37" s="37"/>
      <c r="N37" s="37"/>
      <c r="O37" s="8"/>
      <c r="P37" s="7"/>
    </row>
    <row r="38" spans="1:16" s="2" customFormat="1" ht="12.75">
      <c r="A38" s="26"/>
      <c r="B38" s="79" t="s">
        <v>99</v>
      </c>
      <c r="C38" s="78"/>
      <c r="D38" s="78"/>
      <c r="E38" s="78"/>
      <c r="F38" s="26">
        <f>SUM(F28:F33)</f>
        <v>10</v>
      </c>
      <c r="G38" s="26">
        <f>SUM(G28:G33)</f>
        <v>5</v>
      </c>
      <c r="H38" s="26">
        <f>SUM(H28:H33)</f>
        <v>5</v>
      </c>
      <c r="I38" s="59"/>
      <c r="J38" s="59"/>
      <c r="K38" s="37"/>
      <c r="O38" s="8"/>
      <c r="P38" s="7"/>
    </row>
    <row r="39" spans="1:16" s="2" customFormat="1" ht="12.75">
      <c r="A39" s="26"/>
      <c r="B39" s="79"/>
      <c r="C39" s="78"/>
      <c r="D39" s="78"/>
      <c r="E39" s="78"/>
      <c r="F39" s="26"/>
      <c r="G39" s="26"/>
      <c r="H39" s="26"/>
      <c r="I39" s="59"/>
      <c r="J39" s="59"/>
      <c r="K39" s="37"/>
      <c r="O39" s="8"/>
      <c r="P39" s="7"/>
    </row>
    <row r="40" spans="2:5" ht="12.75">
      <c r="B40" s="146"/>
      <c r="C40" s="147"/>
      <c r="D40" s="147"/>
      <c r="E40" s="147"/>
    </row>
    <row r="41" spans="2:16" s="31" customFormat="1" ht="12.75">
      <c r="B41" s="113" t="s">
        <v>109</v>
      </c>
      <c r="C41" s="114"/>
      <c r="D41" s="114"/>
      <c r="E41" s="114"/>
      <c r="F41" s="114">
        <f>SUM(F12:F15)</f>
        <v>19</v>
      </c>
      <c r="G41" s="114">
        <f aca="true" t="shared" si="3" ref="G41:O41">SUM(G12:G15)</f>
        <v>5</v>
      </c>
      <c r="H41" s="114">
        <f t="shared" si="3"/>
        <v>14</v>
      </c>
      <c r="I41" s="114">
        <f t="shared" si="3"/>
        <v>149</v>
      </c>
      <c r="J41" s="114">
        <f t="shared" si="3"/>
        <v>15</v>
      </c>
      <c r="K41" s="114">
        <f t="shared" si="3"/>
        <v>15</v>
      </c>
      <c r="L41" s="114">
        <f t="shared" si="3"/>
        <v>0</v>
      </c>
      <c r="M41" s="114">
        <f t="shared" si="3"/>
        <v>75</v>
      </c>
      <c r="N41" s="114">
        <f t="shared" si="3"/>
        <v>30</v>
      </c>
      <c r="O41" s="114">
        <f t="shared" si="3"/>
        <v>14</v>
      </c>
      <c r="P41" s="18"/>
    </row>
    <row r="42" spans="2:15" s="22" customFormat="1" ht="12.75">
      <c r="B42" s="125" t="s">
        <v>124</v>
      </c>
      <c r="F42" s="22">
        <f>+F31</f>
        <v>2</v>
      </c>
      <c r="G42" s="22">
        <f aca="true" t="shared" si="4" ref="G42:O42">+G31</f>
        <v>0</v>
      </c>
      <c r="H42" s="22">
        <f t="shared" si="4"/>
        <v>2</v>
      </c>
      <c r="I42" s="22">
        <f t="shared" si="4"/>
        <v>12</v>
      </c>
      <c r="J42" s="22">
        <f t="shared" si="4"/>
        <v>0</v>
      </c>
      <c r="K42" s="22">
        <f t="shared" si="4"/>
        <v>0</v>
      </c>
      <c r="L42" s="22">
        <f t="shared" si="4"/>
        <v>0</v>
      </c>
      <c r="M42" s="22">
        <f t="shared" si="4"/>
        <v>6</v>
      </c>
      <c r="N42" s="22">
        <f t="shared" si="4"/>
        <v>6</v>
      </c>
      <c r="O42" s="22">
        <f t="shared" si="4"/>
        <v>0</v>
      </c>
    </row>
    <row r="43" ht="12.75">
      <c r="B43" s="33"/>
    </row>
    <row r="44" ht="12.75">
      <c r="B44" s="33"/>
    </row>
    <row r="45" ht="12.75">
      <c r="B45" s="33"/>
    </row>
    <row r="46" ht="12.75">
      <c r="B46" s="33"/>
    </row>
    <row r="47" ht="12.75">
      <c r="B47" s="33"/>
    </row>
    <row r="48" spans="2:15" ht="12.75">
      <c r="B48" s="13" t="s">
        <v>108</v>
      </c>
      <c r="D48" s="13"/>
      <c r="E48" s="18" t="s">
        <v>13</v>
      </c>
      <c r="F48" s="18" t="s">
        <v>0</v>
      </c>
      <c r="G48" s="18"/>
      <c r="H48" s="18"/>
      <c r="I48" s="18"/>
      <c r="J48" s="13"/>
      <c r="K48" s="13"/>
      <c r="L48" s="13"/>
      <c r="M48" s="13"/>
      <c r="N48" s="13"/>
      <c r="O48" s="13"/>
    </row>
    <row r="49" spans="2:15" ht="12.75">
      <c r="B49" t="s">
        <v>121</v>
      </c>
      <c r="D49" s="14"/>
      <c r="E49" s="43">
        <f>I49/I52</f>
        <v>0.46607669616519176</v>
      </c>
      <c r="F49" s="18" t="s">
        <v>14</v>
      </c>
      <c r="G49" s="18"/>
      <c r="H49" s="18"/>
      <c r="I49" s="18">
        <f>J74+M74</f>
        <v>158</v>
      </c>
      <c r="J49" s="13"/>
      <c r="K49" s="13"/>
      <c r="L49" s="13"/>
      <c r="M49" s="13"/>
      <c r="N49" s="13"/>
      <c r="O49" s="13"/>
    </row>
    <row r="50" spans="2:15" ht="12.75">
      <c r="B50" t="s">
        <v>51</v>
      </c>
      <c r="D50" s="14"/>
      <c r="E50" s="43">
        <f>I50/I52</f>
        <v>0.5103244837758112</v>
      </c>
      <c r="F50" s="18" t="s">
        <v>15</v>
      </c>
      <c r="G50" s="18"/>
      <c r="H50" s="18"/>
      <c r="I50" s="18">
        <f>K74+N74</f>
        <v>173</v>
      </c>
      <c r="J50" s="13"/>
      <c r="K50" s="13"/>
      <c r="L50" s="13"/>
      <c r="M50" s="13"/>
      <c r="N50" s="13"/>
      <c r="O50" s="13"/>
    </row>
    <row r="51" spans="2:15" ht="12.75">
      <c r="B51" t="s">
        <v>33</v>
      </c>
      <c r="D51" s="14"/>
      <c r="E51" s="43">
        <f>I51/I52</f>
        <v>0.02359882005899705</v>
      </c>
      <c r="F51" s="18" t="s">
        <v>16</v>
      </c>
      <c r="G51" s="18"/>
      <c r="H51" s="18"/>
      <c r="I51" s="18">
        <f>L74+O74</f>
        <v>8</v>
      </c>
      <c r="J51" s="13"/>
      <c r="K51" s="13"/>
      <c r="L51" s="13"/>
      <c r="M51" s="13"/>
      <c r="N51" s="13"/>
      <c r="O51" s="13"/>
    </row>
    <row r="52" spans="2:15" ht="12.75">
      <c r="B52" t="s">
        <v>54</v>
      </c>
      <c r="D52" s="13"/>
      <c r="E52" s="43">
        <f>SUM(E49:E51)</f>
        <v>1</v>
      </c>
      <c r="F52" s="18" t="s">
        <v>2</v>
      </c>
      <c r="G52" s="18"/>
      <c r="H52" s="18"/>
      <c r="I52" s="18">
        <f>SUM(I49:I51)</f>
        <v>339</v>
      </c>
      <c r="J52" s="13"/>
      <c r="K52" s="13"/>
      <c r="L52" s="13"/>
      <c r="M52" s="13"/>
      <c r="N52" s="13"/>
      <c r="O52" s="13"/>
    </row>
    <row r="53" ht="12.75">
      <c r="B53" t="s">
        <v>81</v>
      </c>
    </row>
    <row r="54" spans="1:16" ht="12.75">
      <c r="A54" s="148" t="s">
        <v>12</v>
      </c>
      <c r="B54" s="149" t="s">
        <v>3</v>
      </c>
      <c r="C54" s="141" t="s">
        <v>90</v>
      </c>
      <c r="D54" s="141"/>
      <c r="E54" s="141"/>
      <c r="F54" s="130" t="s">
        <v>4</v>
      </c>
      <c r="G54" s="131"/>
      <c r="H54" s="132"/>
      <c r="I54" s="152" t="s">
        <v>5</v>
      </c>
      <c r="J54" s="153"/>
      <c r="K54" s="153"/>
      <c r="L54" s="153"/>
      <c r="M54" s="153"/>
      <c r="N54" s="153"/>
      <c r="O54" s="154"/>
      <c r="P54" s="155" t="s">
        <v>6</v>
      </c>
    </row>
    <row r="55" spans="1:16" ht="12.75">
      <c r="A55" s="148"/>
      <c r="B55" s="150"/>
      <c r="C55" s="133" t="s">
        <v>7</v>
      </c>
      <c r="D55" s="128" t="s">
        <v>91</v>
      </c>
      <c r="E55" s="128" t="s">
        <v>92</v>
      </c>
      <c r="F55" s="133" t="s">
        <v>20</v>
      </c>
      <c r="G55" s="133" t="s">
        <v>96</v>
      </c>
      <c r="H55" s="133" t="s">
        <v>97</v>
      </c>
      <c r="I55" s="128" t="s">
        <v>95</v>
      </c>
      <c r="J55" s="138" t="s">
        <v>96</v>
      </c>
      <c r="K55" s="139"/>
      <c r="L55" s="140"/>
      <c r="M55" s="138" t="s">
        <v>97</v>
      </c>
      <c r="N55" s="139"/>
      <c r="O55" s="140"/>
      <c r="P55" s="156"/>
    </row>
    <row r="56" spans="1:16" ht="12.75">
      <c r="A56" s="148"/>
      <c r="B56" s="151"/>
      <c r="C56" s="134"/>
      <c r="D56" s="129"/>
      <c r="E56" s="129"/>
      <c r="F56" s="134"/>
      <c r="G56" s="134"/>
      <c r="H56" s="134"/>
      <c r="I56" s="129"/>
      <c r="J56" s="76" t="s">
        <v>8</v>
      </c>
      <c r="K56" s="77" t="s">
        <v>9</v>
      </c>
      <c r="L56" s="77" t="s">
        <v>10</v>
      </c>
      <c r="M56" s="77" t="s">
        <v>8</v>
      </c>
      <c r="N56" s="77" t="s">
        <v>9</v>
      </c>
      <c r="O56" s="77" t="s">
        <v>10</v>
      </c>
      <c r="P56" s="157"/>
    </row>
    <row r="57" spans="1:16" ht="12.75">
      <c r="A57" s="27">
        <v>1</v>
      </c>
      <c r="B57" s="112" t="s">
        <v>45</v>
      </c>
      <c r="C57" s="109">
        <v>4</v>
      </c>
      <c r="D57" s="109">
        <v>4</v>
      </c>
      <c r="E57" s="109"/>
      <c r="F57" s="110">
        <f>G57+H57</f>
        <v>4</v>
      </c>
      <c r="G57" s="109"/>
      <c r="H57" s="109">
        <v>4</v>
      </c>
      <c r="I57" s="109">
        <v>30</v>
      </c>
      <c r="J57" s="110">
        <v>0</v>
      </c>
      <c r="K57" s="110">
        <v>0</v>
      </c>
      <c r="L57" s="110">
        <v>0</v>
      </c>
      <c r="M57" s="110">
        <v>15</v>
      </c>
      <c r="N57" s="110">
        <v>15</v>
      </c>
      <c r="O57" s="110">
        <v>0</v>
      </c>
      <c r="P57" s="27"/>
    </row>
    <row r="58" spans="1:16" ht="12.75">
      <c r="A58" s="24">
        <v>2</v>
      </c>
      <c r="B58" s="115" t="s">
        <v>32</v>
      </c>
      <c r="C58" s="32">
        <v>3</v>
      </c>
      <c r="D58" s="32">
        <v>3</v>
      </c>
      <c r="E58" s="32"/>
      <c r="F58" s="32">
        <f aca="true" t="shared" si="5" ref="F58:F67">G58+H58</f>
        <v>6</v>
      </c>
      <c r="G58" s="32">
        <v>6</v>
      </c>
      <c r="H58" s="32"/>
      <c r="I58" s="32">
        <v>45</v>
      </c>
      <c r="J58" s="15">
        <v>30</v>
      </c>
      <c r="K58" s="15">
        <v>15</v>
      </c>
      <c r="L58" s="15">
        <v>0</v>
      </c>
      <c r="M58" s="15">
        <v>0</v>
      </c>
      <c r="N58" s="15">
        <v>0</v>
      </c>
      <c r="O58" s="15">
        <v>0</v>
      </c>
      <c r="P58" s="19"/>
    </row>
    <row r="59" spans="1:16" ht="12.75">
      <c r="A59" s="24">
        <v>3</v>
      </c>
      <c r="B59" s="116" t="s">
        <v>47</v>
      </c>
      <c r="C59" s="32">
        <v>4</v>
      </c>
      <c r="D59" s="32"/>
      <c r="E59" s="32"/>
      <c r="F59" s="32">
        <f t="shared" si="5"/>
        <v>4</v>
      </c>
      <c r="G59" s="32"/>
      <c r="H59" s="32">
        <v>4</v>
      </c>
      <c r="I59" s="32">
        <v>30</v>
      </c>
      <c r="J59" s="15">
        <v>0</v>
      </c>
      <c r="K59" s="15">
        <v>0</v>
      </c>
      <c r="L59" s="15">
        <v>0</v>
      </c>
      <c r="M59" s="15">
        <v>30</v>
      </c>
      <c r="N59" s="15">
        <v>0</v>
      </c>
      <c r="O59" s="15">
        <v>0</v>
      </c>
      <c r="P59" s="24"/>
    </row>
    <row r="60" spans="1:16" ht="12.75">
      <c r="A60" s="24">
        <v>4</v>
      </c>
      <c r="B60" s="116" t="s">
        <v>46</v>
      </c>
      <c r="C60" s="32"/>
      <c r="D60" s="32">
        <v>4</v>
      </c>
      <c r="E60" s="32"/>
      <c r="F60" s="32">
        <f t="shared" si="5"/>
        <v>2</v>
      </c>
      <c r="G60" s="32"/>
      <c r="H60" s="32">
        <v>2</v>
      </c>
      <c r="I60" s="32">
        <v>15</v>
      </c>
      <c r="J60" s="15">
        <v>0</v>
      </c>
      <c r="K60" s="15">
        <v>0</v>
      </c>
      <c r="L60" s="15">
        <v>0</v>
      </c>
      <c r="M60" s="15">
        <v>0</v>
      </c>
      <c r="N60" s="15">
        <v>15</v>
      </c>
      <c r="O60" s="15">
        <v>0</v>
      </c>
      <c r="P60" s="24"/>
    </row>
    <row r="61" spans="1:16" ht="12.75">
      <c r="A61" s="24">
        <v>5</v>
      </c>
      <c r="B61" s="116" t="s">
        <v>34</v>
      </c>
      <c r="C61" s="32"/>
      <c r="D61" s="32">
        <v>3</v>
      </c>
      <c r="E61" s="32"/>
      <c r="F61" s="32">
        <f t="shared" si="5"/>
        <v>3</v>
      </c>
      <c r="G61" s="32">
        <v>3</v>
      </c>
      <c r="H61" s="32"/>
      <c r="I61" s="32">
        <v>30</v>
      </c>
      <c r="J61" s="15">
        <v>15</v>
      </c>
      <c r="K61" s="15">
        <v>15</v>
      </c>
      <c r="L61" s="15">
        <v>0</v>
      </c>
      <c r="M61" s="15">
        <v>0</v>
      </c>
      <c r="N61" s="15">
        <v>0</v>
      </c>
      <c r="O61" s="15">
        <v>0</v>
      </c>
      <c r="P61" s="24"/>
    </row>
    <row r="62" spans="1:16" ht="12.75">
      <c r="A62" s="24">
        <v>6</v>
      </c>
      <c r="B62" s="116" t="s">
        <v>122</v>
      </c>
      <c r="C62" s="32"/>
      <c r="D62" s="32"/>
      <c r="E62" s="32">
        <v>3</v>
      </c>
      <c r="F62" s="32">
        <f t="shared" si="5"/>
        <v>7</v>
      </c>
      <c r="G62" s="32">
        <v>7</v>
      </c>
      <c r="H62" s="32"/>
      <c r="I62" s="32">
        <v>15</v>
      </c>
      <c r="J62" s="15">
        <v>0</v>
      </c>
      <c r="K62" s="15">
        <v>15</v>
      </c>
      <c r="L62" s="15">
        <v>0</v>
      </c>
      <c r="M62" s="15">
        <v>0</v>
      </c>
      <c r="N62" s="15">
        <v>0</v>
      </c>
      <c r="O62" s="15">
        <v>0</v>
      </c>
      <c r="P62" s="4"/>
    </row>
    <row r="63" spans="1:16" ht="12.75">
      <c r="A63" s="24">
        <v>7</v>
      </c>
      <c r="B63" s="116" t="s">
        <v>123</v>
      </c>
      <c r="C63" s="32"/>
      <c r="D63" s="32"/>
      <c r="E63" s="32">
        <v>4</v>
      </c>
      <c r="F63" s="32">
        <f>G63+H63</f>
        <v>13</v>
      </c>
      <c r="G63" s="32"/>
      <c r="H63" s="32">
        <v>13</v>
      </c>
      <c r="I63" s="32">
        <v>30</v>
      </c>
      <c r="J63" s="15">
        <v>0</v>
      </c>
      <c r="K63" s="15">
        <v>0</v>
      </c>
      <c r="L63" s="15">
        <v>0</v>
      </c>
      <c r="M63" s="15">
        <v>0</v>
      </c>
      <c r="N63" s="15">
        <v>30</v>
      </c>
      <c r="O63" s="15">
        <v>0</v>
      </c>
      <c r="P63" s="4"/>
    </row>
    <row r="64" spans="1:16" ht="12.75">
      <c r="A64" s="24">
        <v>8</v>
      </c>
      <c r="B64" s="24" t="s">
        <v>35</v>
      </c>
      <c r="C64" s="32"/>
      <c r="D64" s="32">
        <v>3</v>
      </c>
      <c r="E64" s="32"/>
      <c r="F64" s="32">
        <f t="shared" si="5"/>
        <v>2</v>
      </c>
      <c r="G64" s="32">
        <v>2</v>
      </c>
      <c r="H64" s="32"/>
      <c r="I64" s="32">
        <v>15</v>
      </c>
      <c r="J64" s="15">
        <v>0</v>
      </c>
      <c r="K64" s="15">
        <v>15</v>
      </c>
      <c r="L64" s="15">
        <v>0</v>
      </c>
      <c r="M64" s="15">
        <v>0</v>
      </c>
      <c r="N64" s="15">
        <v>0</v>
      </c>
      <c r="O64" s="15">
        <v>0</v>
      </c>
      <c r="P64" s="24"/>
    </row>
    <row r="65" spans="1:16" ht="12.75">
      <c r="A65" s="24">
        <v>9</v>
      </c>
      <c r="B65" s="1" t="s">
        <v>36</v>
      </c>
      <c r="C65" s="32"/>
      <c r="D65" s="5">
        <v>3</v>
      </c>
      <c r="E65" s="32"/>
      <c r="F65" s="32">
        <f t="shared" si="5"/>
        <v>3</v>
      </c>
      <c r="G65" s="32">
        <v>3</v>
      </c>
      <c r="H65" s="32"/>
      <c r="I65" s="32">
        <v>22</v>
      </c>
      <c r="J65" s="15">
        <v>8</v>
      </c>
      <c r="K65" s="15">
        <v>6</v>
      </c>
      <c r="L65" s="15">
        <v>8</v>
      </c>
      <c r="M65" s="15">
        <v>0</v>
      </c>
      <c r="N65" s="15">
        <v>0</v>
      </c>
      <c r="O65" s="15">
        <v>0</v>
      </c>
      <c r="P65" s="3"/>
    </row>
    <row r="66" spans="1:16" ht="12.75">
      <c r="A66" s="24">
        <v>10</v>
      </c>
      <c r="B66" s="1" t="s">
        <v>77</v>
      </c>
      <c r="C66" s="32"/>
      <c r="D66" s="5">
        <v>3.4</v>
      </c>
      <c r="E66" s="32"/>
      <c r="F66" s="32">
        <f t="shared" si="5"/>
        <v>2</v>
      </c>
      <c r="G66" s="32">
        <v>1</v>
      </c>
      <c r="H66" s="32">
        <v>1</v>
      </c>
      <c r="I66" s="32">
        <v>30</v>
      </c>
      <c r="J66" s="15">
        <v>15</v>
      </c>
      <c r="K66" s="15">
        <v>0</v>
      </c>
      <c r="L66" s="15">
        <v>0</v>
      </c>
      <c r="M66" s="15">
        <v>15</v>
      </c>
      <c r="N66" s="15">
        <v>0</v>
      </c>
      <c r="O66" s="15">
        <v>0</v>
      </c>
      <c r="P66" s="4"/>
    </row>
    <row r="67" spans="1:16" ht="12.75">
      <c r="A67" s="24">
        <v>11</v>
      </c>
      <c r="B67" s="1" t="s">
        <v>52</v>
      </c>
      <c r="C67" s="32"/>
      <c r="D67" s="5">
        <v>3</v>
      </c>
      <c r="E67" s="32"/>
      <c r="F67" s="32">
        <f t="shared" si="5"/>
        <v>2</v>
      </c>
      <c r="G67" s="32">
        <v>2</v>
      </c>
      <c r="H67" s="32"/>
      <c r="I67" s="32">
        <v>15</v>
      </c>
      <c r="J67" s="15">
        <v>0</v>
      </c>
      <c r="K67" s="15">
        <v>15</v>
      </c>
      <c r="L67" s="15">
        <v>0</v>
      </c>
      <c r="M67" s="15">
        <v>0</v>
      </c>
      <c r="N67" s="15">
        <v>0</v>
      </c>
      <c r="O67" s="15">
        <v>0</v>
      </c>
      <c r="P67" s="24"/>
    </row>
    <row r="68" spans="1:16" ht="12.75">
      <c r="A68" s="24"/>
      <c r="B68" s="1"/>
      <c r="C68" s="32"/>
      <c r="D68" s="5"/>
      <c r="E68" s="32"/>
      <c r="F68" s="32"/>
      <c r="G68" s="32"/>
      <c r="H68" s="32"/>
      <c r="I68" s="32"/>
      <c r="J68" s="15"/>
      <c r="K68" s="15"/>
      <c r="L68" s="15"/>
      <c r="M68" s="15"/>
      <c r="N68" s="15"/>
      <c r="O68" s="15"/>
      <c r="P68" s="24"/>
    </row>
    <row r="69" spans="1:16" ht="12.75">
      <c r="A69" s="4"/>
      <c r="B69" s="34" t="s">
        <v>21</v>
      </c>
      <c r="C69" s="3"/>
      <c r="D69" s="3"/>
      <c r="E69" s="3"/>
      <c r="F69" s="32"/>
      <c r="G69" s="3"/>
      <c r="H69" s="3"/>
      <c r="I69" s="3"/>
      <c r="J69" s="3"/>
      <c r="K69" s="3"/>
      <c r="L69" s="3"/>
      <c r="M69" s="3"/>
      <c r="N69" s="3"/>
      <c r="O69" s="3"/>
      <c r="P69" s="4"/>
    </row>
    <row r="70" spans="1:16" s="99" customFormat="1" ht="25.5">
      <c r="A70" s="70">
        <v>12</v>
      </c>
      <c r="B70" s="98" t="s">
        <v>115</v>
      </c>
      <c r="C70" s="68">
        <v>3</v>
      </c>
      <c r="D70" s="100">
        <v>3</v>
      </c>
      <c r="E70" s="68"/>
      <c r="F70" s="93">
        <f>G70+H70</f>
        <v>3</v>
      </c>
      <c r="G70" s="68">
        <v>3</v>
      </c>
      <c r="H70" s="68"/>
      <c r="I70" s="68">
        <v>22</v>
      </c>
      <c r="J70" s="68">
        <v>10</v>
      </c>
      <c r="K70" s="68">
        <v>12</v>
      </c>
      <c r="L70" s="68">
        <v>0</v>
      </c>
      <c r="M70" s="68">
        <v>0</v>
      </c>
      <c r="N70" s="68">
        <v>0</v>
      </c>
      <c r="O70" s="68">
        <v>0</v>
      </c>
      <c r="P70" s="96"/>
    </row>
    <row r="71" spans="1:16" s="99" customFormat="1" ht="25.5">
      <c r="A71" s="70">
        <v>13</v>
      </c>
      <c r="B71" s="98" t="s">
        <v>116</v>
      </c>
      <c r="C71" s="68"/>
      <c r="D71" s="100">
        <v>3</v>
      </c>
      <c r="E71" s="68"/>
      <c r="F71" s="93">
        <f>G71+H71</f>
        <v>3</v>
      </c>
      <c r="G71" s="68">
        <v>3</v>
      </c>
      <c r="H71" s="68"/>
      <c r="I71" s="68">
        <v>12</v>
      </c>
      <c r="J71" s="68">
        <v>6</v>
      </c>
      <c r="K71" s="68">
        <v>6</v>
      </c>
      <c r="L71" s="68">
        <v>0</v>
      </c>
      <c r="M71" s="68">
        <v>0</v>
      </c>
      <c r="N71" s="68">
        <v>0</v>
      </c>
      <c r="O71" s="68">
        <v>0</v>
      </c>
      <c r="P71" s="96"/>
    </row>
    <row r="72" spans="1:16" ht="12.75">
      <c r="A72" s="65">
        <v>14</v>
      </c>
      <c r="B72" s="65" t="s">
        <v>117</v>
      </c>
      <c r="C72" s="66"/>
      <c r="D72" s="67">
        <v>4</v>
      </c>
      <c r="E72" s="66"/>
      <c r="F72" s="32">
        <f>G72+H72</f>
        <v>3</v>
      </c>
      <c r="G72" s="66"/>
      <c r="H72" s="66">
        <v>3</v>
      </c>
      <c r="I72" s="66">
        <v>16</v>
      </c>
      <c r="J72" s="66">
        <v>0</v>
      </c>
      <c r="K72" s="66">
        <v>0</v>
      </c>
      <c r="L72" s="66">
        <v>0</v>
      </c>
      <c r="M72" s="66">
        <v>8</v>
      </c>
      <c r="N72" s="66">
        <v>8</v>
      </c>
      <c r="O72" s="66">
        <v>0</v>
      </c>
      <c r="P72" s="4"/>
    </row>
    <row r="73" spans="1:16" s="99" customFormat="1" ht="25.5">
      <c r="A73" s="70">
        <v>15</v>
      </c>
      <c r="B73" s="98" t="s">
        <v>118</v>
      </c>
      <c r="C73" s="68"/>
      <c r="D73" s="100">
        <v>4</v>
      </c>
      <c r="E73" s="68"/>
      <c r="F73" s="93">
        <f>G73+H73</f>
        <v>3</v>
      </c>
      <c r="G73" s="68"/>
      <c r="H73" s="68">
        <v>3</v>
      </c>
      <c r="I73" s="68">
        <v>12</v>
      </c>
      <c r="J73" s="68">
        <v>0</v>
      </c>
      <c r="K73" s="68">
        <v>0</v>
      </c>
      <c r="L73" s="68">
        <v>0</v>
      </c>
      <c r="M73" s="68">
        <v>6</v>
      </c>
      <c r="N73" s="68">
        <v>6</v>
      </c>
      <c r="O73" s="68">
        <v>0</v>
      </c>
      <c r="P73" s="96"/>
    </row>
    <row r="74" spans="1:16" ht="12.75">
      <c r="A74" s="9"/>
      <c r="B74" s="9" t="s">
        <v>11</v>
      </c>
      <c r="C74" s="10">
        <f>COUNT(C57:C73)</f>
        <v>4</v>
      </c>
      <c r="D74" s="9"/>
      <c r="E74" s="9"/>
      <c r="F74" s="10">
        <f aca="true" t="shared" si="6" ref="F74:O74">SUM(F57:F73)</f>
        <v>60</v>
      </c>
      <c r="G74" s="10">
        <f t="shared" si="6"/>
        <v>30</v>
      </c>
      <c r="H74" s="10">
        <f t="shared" si="6"/>
        <v>30</v>
      </c>
      <c r="I74" s="10">
        <f t="shared" si="6"/>
        <v>339</v>
      </c>
      <c r="J74" s="10">
        <f t="shared" si="6"/>
        <v>84</v>
      </c>
      <c r="K74" s="10">
        <f t="shared" si="6"/>
        <v>99</v>
      </c>
      <c r="L74" s="10">
        <f t="shared" si="6"/>
        <v>8</v>
      </c>
      <c r="M74" s="10">
        <f t="shared" si="6"/>
        <v>74</v>
      </c>
      <c r="N74" s="10">
        <f t="shared" si="6"/>
        <v>74</v>
      </c>
      <c r="O74" s="10">
        <f t="shared" si="6"/>
        <v>0</v>
      </c>
      <c r="P74" s="9"/>
    </row>
    <row r="75" spans="1:16" ht="12.75">
      <c r="A75" s="13"/>
      <c r="B75" s="13" t="s">
        <v>19</v>
      </c>
      <c r="C75" s="13"/>
      <c r="D75" s="13"/>
      <c r="E75" s="13"/>
      <c r="F75" s="13"/>
      <c r="G75" s="13"/>
      <c r="H75" s="13"/>
      <c r="I75" s="13"/>
      <c r="J75" s="158">
        <f>SUM(J74:L74)</f>
        <v>191</v>
      </c>
      <c r="K75" s="158"/>
      <c r="L75" s="158"/>
      <c r="M75" s="158">
        <f>SUM(M74:O74)</f>
        <v>148</v>
      </c>
      <c r="N75" s="158"/>
      <c r="O75" s="158"/>
      <c r="P75" s="12"/>
    </row>
    <row r="76" spans="1:16" ht="12.75">
      <c r="A76" s="13"/>
      <c r="B76" t="s">
        <v>37</v>
      </c>
      <c r="C76" s="13"/>
      <c r="D76" s="13"/>
      <c r="E76" s="13"/>
      <c r="F76" s="13"/>
      <c r="G76" s="13"/>
      <c r="H76" s="13"/>
      <c r="I76" s="13"/>
      <c r="J76" s="35"/>
      <c r="K76" s="35"/>
      <c r="L76" s="35"/>
      <c r="M76" s="35"/>
      <c r="N76" s="35"/>
      <c r="O76" s="35"/>
      <c r="P76" s="12"/>
    </row>
    <row r="77" spans="1:16" ht="12.75">
      <c r="A77" s="13"/>
      <c r="C77" s="13"/>
      <c r="D77" s="13"/>
      <c r="E77" s="13"/>
      <c r="F77" s="13"/>
      <c r="G77" s="13"/>
      <c r="H77" s="13"/>
      <c r="I77" s="13"/>
      <c r="J77" s="35"/>
      <c r="K77" s="35"/>
      <c r="L77" s="35"/>
      <c r="M77" s="35"/>
      <c r="N77" s="35"/>
      <c r="O77" s="35"/>
      <c r="P77" s="12"/>
    </row>
    <row r="78" spans="1:16" ht="12.75">
      <c r="A78" s="13"/>
      <c r="B78" s="79" t="s">
        <v>98</v>
      </c>
      <c r="C78" s="78"/>
      <c r="D78" s="78"/>
      <c r="E78" s="78"/>
      <c r="F78" s="26">
        <f>SUM(F57:F67)</f>
        <v>48</v>
      </c>
      <c r="G78" s="26">
        <f>SUM(G57:G67)</f>
        <v>24</v>
      </c>
      <c r="H78" s="26">
        <f>SUM(H57:H67)</f>
        <v>24</v>
      </c>
      <c r="I78" s="11"/>
      <c r="J78" s="61"/>
      <c r="K78" s="35"/>
      <c r="L78" s="35"/>
      <c r="M78" s="35"/>
      <c r="N78" s="35"/>
      <c r="O78" s="35"/>
      <c r="P78" s="12"/>
    </row>
    <row r="79" spans="1:16" ht="12.75">
      <c r="A79" s="13"/>
      <c r="B79" s="79" t="s">
        <v>99</v>
      </c>
      <c r="C79" s="78"/>
      <c r="D79" s="78"/>
      <c r="E79" s="78"/>
      <c r="F79" s="26">
        <f>SUM(F70:F73)</f>
        <v>12</v>
      </c>
      <c r="G79" s="26">
        <f>SUM(G70:G73)</f>
        <v>6</v>
      </c>
      <c r="H79" s="26">
        <f>SUM(H70:H73)</f>
        <v>6</v>
      </c>
      <c r="I79" s="59"/>
      <c r="J79" s="59"/>
      <c r="K79" s="35"/>
      <c r="L79" s="35"/>
      <c r="M79" s="35"/>
      <c r="N79" s="35"/>
      <c r="O79" s="35"/>
      <c r="P79" s="12"/>
    </row>
    <row r="80" spans="1:16" ht="12.75">
      <c r="A80" s="13"/>
      <c r="B80" s="146"/>
      <c r="C80" s="159"/>
      <c r="D80" s="159"/>
      <c r="E80" s="159"/>
      <c r="F80" s="2"/>
      <c r="G80" s="2"/>
      <c r="H80" s="2"/>
      <c r="I80" s="61"/>
      <c r="J80" s="61"/>
      <c r="K80" s="35"/>
      <c r="L80" s="35"/>
      <c r="M80" s="35"/>
      <c r="N80" s="35"/>
      <c r="O80" s="35"/>
      <c r="P80" s="12"/>
    </row>
    <row r="81" spans="1:16" ht="12.75">
      <c r="A81" s="13"/>
      <c r="B81" s="146"/>
      <c r="C81" s="147"/>
      <c r="D81" s="147"/>
      <c r="E81" s="147"/>
      <c r="P81" s="12"/>
    </row>
    <row r="82" spans="1:16" ht="12.75">
      <c r="A82" s="13"/>
      <c r="B82" s="113" t="s">
        <v>109</v>
      </c>
      <c r="C82" s="114"/>
      <c r="D82" s="114"/>
      <c r="E82" s="114"/>
      <c r="F82" s="114">
        <f>SUM(F57:F57)</f>
        <v>4</v>
      </c>
      <c r="G82" s="114">
        <f aca="true" t="shared" si="7" ref="G82:O82">SUM(G57:G57)</f>
        <v>0</v>
      </c>
      <c r="H82" s="114">
        <f t="shared" si="7"/>
        <v>4</v>
      </c>
      <c r="I82" s="114">
        <f t="shared" si="7"/>
        <v>30</v>
      </c>
      <c r="J82" s="114">
        <f t="shared" si="7"/>
        <v>0</v>
      </c>
      <c r="K82" s="114">
        <f t="shared" si="7"/>
        <v>0</v>
      </c>
      <c r="L82" s="114">
        <f t="shared" si="7"/>
        <v>0</v>
      </c>
      <c r="M82" s="114">
        <f t="shared" si="7"/>
        <v>15</v>
      </c>
      <c r="N82" s="114">
        <f t="shared" si="7"/>
        <v>15</v>
      </c>
      <c r="O82" s="114">
        <f t="shared" si="7"/>
        <v>0</v>
      </c>
      <c r="P82" s="18"/>
    </row>
    <row r="83" spans="1:16" ht="12.75">
      <c r="A83" s="13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12"/>
    </row>
    <row r="84" ht="12.75">
      <c r="B84" s="33"/>
    </row>
    <row r="85" ht="12.75">
      <c r="B85" s="33"/>
    </row>
    <row r="86" ht="12.75">
      <c r="B86" s="33"/>
    </row>
    <row r="87" spans="2:6" ht="12.75">
      <c r="B87" s="80" t="s">
        <v>89</v>
      </c>
      <c r="C87" s="11"/>
      <c r="D87" s="11"/>
      <c r="E87" s="11"/>
      <c r="F87" s="11">
        <f>F88+F89</f>
        <v>120</v>
      </c>
    </row>
    <row r="88" spans="2:6" ht="12.75">
      <c r="B88" s="74" t="s">
        <v>100</v>
      </c>
      <c r="C88" s="11"/>
      <c r="D88" s="11"/>
      <c r="E88" s="11"/>
      <c r="F88" s="11">
        <f>F37+F78</f>
        <v>98</v>
      </c>
    </row>
    <row r="89" spans="2:6" ht="12.75">
      <c r="B89" s="74" t="s">
        <v>101</v>
      </c>
      <c r="C89" s="11"/>
      <c r="D89" s="11"/>
      <c r="E89" s="11"/>
      <c r="F89" s="11">
        <f>F38+F79</f>
        <v>22</v>
      </c>
    </row>
    <row r="90" ht="12.75">
      <c r="B90" s="33"/>
    </row>
    <row r="91" ht="12.75">
      <c r="B91" s="33"/>
    </row>
    <row r="92" spans="4:6" ht="12.75">
      <c r="D92" s="86"/>
      <c r="E92" s="86"/>
      <c r="F92" s="86"/>
    </row>
    <row r="93" spans="4:6" ht="12.75">
      <c r="D93" s="86"/>
      <c r="E93" s="86"/>
      <c r="F93" s="86"/>
    </row>
    <row r="94" spans="2:16" s="31" customFormat="1" ht="12.75">
      <c r="B94" s="113" t="s">
        <v>109</v>
      </c>
      <c r="C94" s="114"/>
      <c r="D94" s="114"/>
      <c r="E94" s="114"/>
      <c r="F94" s="114">
        <f>+F41+F82</f>
        <v>23</v>
      </c>
      <c r="G94" s="114">
        <f aca="true" t="shared" si="8" ref="G94:O94">+G41+G82</f>
        <v>5</v>
      </c>
      <c r="H94" s="114">
        <f t="shared" si="8"/>
        <v>18</v>
      </c>
      <c r="I94" s="114">
        <f t="shared" si="8"/>
        <v>179</v>
      </c>
      <c r="J94" s="114">
        <f t="shared" si="8"/>
        <v>15</v>
      </c>
      <c r="K94" s="114">
        <f t="shared" si="8"/>
        <v>15</v>
      </c>
      <c r="L94" s="114">
        <f t="shared" si="8"/>
        <v>0</v>
      </c>
      <c r="M94" s="114">
        <f t="shared" si="8"/>
        <v>90</v>
      </c>
      <c r="N94" s="114">
        <f t="shared" si="8"/>
        <v>45</v>
      </c>
      <c r="O94" s="114">
        <f t="shared" si="8"/>
        <v>14</v>
      </c>
      <c r="P94" s="18"/>
    </row>
    <row r="95" spans="2:15" s="22" customFormat="1" ht="12.75">
      <c r="B95" s="125" t="s">
        <v>124</v>
      </c>
      <c r="C95" s="126"/>
      <c r="D95" s="126"/>
      <c r="E95" s="126"/>
      <c r="F95" s="126">
        <f>+F42</f>
        <v>2</v>
      </c>
      <c r="G95" s="126">
        <f aca="true" t="shared" si="9" ref="G95:O95">+G42</f>
        <v>0</v>
      </c>
      <c r="H95" s="126">
        <f t="shared" si="9"/>
        <v>2</v>
      </c>
      <c r="I95" s="126">
        <f t="shared" si="9"/>
        <v>12</v>
      </c>
      <c r="J95" s="126">
        <f t="shared" si="9"/>
        <v>0</v>
      </c>
      <c r="K95" s="126">
        <f t="shared" si="9"/>
        <v>0</v>
      </c>
      <c r="L95" s="126">
        <f t="shared" si="9"/>
        <v>0</v>
      </c>
      <c r="M95" s="126">
        <f t="shared" si="9"/>
        <v>6</v>
      </c>
      <c r="N95" s="126">
        <f t="shared" si="9"/>
        <v>6</v>
      </c>
      <c r="O95" s="126">
        <f t="shared" si="9"/>
        <v>0</v>
      </c>
    </row>
    <row r="96" spans="2:15" ht="12.75">
      <c r="B96" s="39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2:15" ht="12.75">
      <c r="B97" s="39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9" spans="2:10" ht="12.75">
      <c r="B99" s="35" t="s">
        <v>56</v>
      </c>
      <c r="C99" s="13"/>
      <c r="D99" s="74" t="s">
        <v>102</v>
      </c>
      <c r="E99" s="13"/>
      <c r="F99" s="13"/>
      <c r="G99" s="13"/>
      <c r="H99" s="13"/>
      <c r="I99" s="74" t="s">
        <v>103</v>
      </c>
      <c r="J99" s="13"/>
    </row>
    <row r="100" spans="2:10" ht="12.75">
      <c r="B100" s="35" t="s">
        <v>128</v>
      </c>
      <c r="C100" s="83" t="s">
        <v>20</v>
      </c>
      <c r="D100" s="83" t="s">
        <v>17</v>
      </c>
      <c r="E100" s="33" t="s">
        <v>104</v>
      </c>
      <c r="F100" s="83" t="s">
        <v>17</v>
      </c>
      <c r="G100" s="83"/>
      <c r="H100" s="83"/>
      <c r="I100" s="33" t="s">
        <v>104</v>
      </c>
      <c r="J100" s="83" t="s">
        <v>17</v>
      </c>
    </row>
    <row r="101" spans="2:10" ht="12.75">
      <c r="B101" s="35" t="s">
        <v>22</v>
      </c>
      <c r="C101" s="13">
        <f>+E101+I101</f>
        <v>420</v>
      </c>
      <c r="D101" s="44">
        <f>+C101/$C104</f>
        <v>0.4666666666666667</v>
      </c>
      <c r="E101" s="13">
        <f>SUM(J12:J26)+SUM(M12:M26)+SUM(J57:J67)+SUM(M57:M67)</f>
        <v>346</v>
      </c>
      <c r="F101" s="44">
        <f>+E101/$E104</f>
        <v>0.45526315789473687</v>
      </c>
      <c r="G101" s="44"/>
      <c r="H101" s="44"/>
      <c r="I101" s="45">
        <f>SUM(J28:J33)+SUM(M28:M33)+SUM(J70:J73)+SUM(M70:M73)</f>
        <v>74</v>
      </c>
      <c r="J101" s="44">
        <f>+I101/$I104</f>
        <v>0.5285714285714286</v>
      </c>
    </row>
    <row r="102" spans="2:10" ht="12.75">
      <c r="B102" s="35" t="s">
        <v>23</v>
      </c>
      <c r="C102" s="13">
        <f>+E102+I102</f>
        <v>413</v>
      </c>
      <c r="D102" s="44">
        <f>+C102/$C104</f>
        <v>0.4588888888888889</v>
      </c>
      <c r="E102" s="13">
        <f>SUM(K12:K26)+SUM(N12:N26)+SUM(K57:K67)+SUM(N57:N67)</f>
        <v>347</v>
      </c>
      <c r="F102" s="44">
        <f>+E102/$E104</f>
        <v>0.45657894736842103</v>
      </c>
      <c r="G102" s="44"/>
      <c r="H102" s="44"/>
      <c r="I102" s="45">
        <f>SUM(K28:K33)+SUM(N28:N33)+SUM(K70:K73)+SUM(N70:N73)</f>
        <v>66</v>
      </c>
      <c r="J102" s="44">
        <f>+I102/$I104</f>
        <v>0.4714285714285714</v>
      </c>
    </row>
    <row r="103" spans="2:10" ht="12.75">
      <c r="B103" s="35" t="s">
        <v>24</v>
      </c>
      <c r="C103" s="13">
        <f>+E103+I103</f>
        <v>67</v>
      </c>
      <c r="D103" s="44">
        <f>+C103/$C104</f>
        <v>0.07444444444444444</v>
      </c>
      <c r="E103" s="45">
        <f>SUM(L12:L26)+SUM(O12:O26)+SUM(L57:L67)+SUM(O57:O67)</f>
        <v>67</v>
      </c>
      <c r="F103" s="44">
        <f>+E103/$E104</f>
        <v>0.0881578947368421</v>
      </c>
      <c r="G103" s="44"/>
      <c r="H103" s="44"/>
      <c r="I103" s="45">
        <f>SUM(L28:L33)+SUM(O28:O33)+SUM(L70:L73)+SUM(O70:O73)</f>
        <v>0</v>
      </c>
      <c r="J103" s="44">
        <f>+I103/$I104</f>
        <v>0</v>
      </c>
    </row>
    <row r="104" spans="2:10" ht="12.75">
      <c r="B104" s="35" t="s">
        <v>20</v>
      </c>
      <c r="C104" s="13">
        <f>+E104+I104</f>
        <v>900</v>
      </c>
      <c r="D104" s="44">
        <f>+C104/$C104</f>
        <v>1</v>
      </c>
      <c r="E104" s="13">
        <f>SUM(E101:E103)</f>
        <v>760</v>
      </c>
      <c r="F104" s="44">
        <f>+E104/$E104</f>
        <v>1</v>
      </c>
      <c r="G104" s="44"/>
      <c r="H104" s="44"/>
      <c r="I104" s="45">
        <f>SUM(I101:I103)</f>
        <v>140</v>
      </c>
      <c r="J104" s="44">
        <f>+I104/$I104</f>
        <v>1</v>
      </c>
    </row>
    <row r="108" spans="3:4" ht="12.75">
      <c r="C108" s="63" t="s">
        <v>18</v>
      </c>
      <c r="D108" s="63" t="s">
        <v>17</v>
      </c>
    </row>
    <row r="109" spans="1:4" ht="12.75">
      <c r="A109" s="73"/>
      <c r="B109" s="11" t="s">
        <v>79</v>
      </c>
      <c r="C109" s="81">
        <f>+SUM(C110:C113)</f>
        <v>48</v>
      </c>
      <c r="D109" s="82">
        <f>(C109/120)*100</f>
        <v>40</v>
      </c>
    </row>
    <row r="110" spans="2:4" ht="12.75">
      <c r="B110" s="84" t="s">
        <v>105</v>
      </c>
      <c r="C110" s="85">
        <v>4</v>
      </c>
      <c r="D110" s="64"/>
    </row>
    <row r="111" spans="2:4" ht="12.75">
      <c r="B111" s="127" t="s">
        <v>125</v>
      </c>
      <c r="C111" s="18">
        <v>20</v>
      </c>
      <c r="D111" s="13"/>
    </row>
    <row r="112" spans="2:4" ht="12.75">
      <c r="B112" s="84" t="s">
        <v>106</v>
      </c>
      <c r="C112" s="18">
        <v>2</v>
      </c>
      <c r="D112" s="13"/>
    </row>
    <row r="113" spans="2:4" ht="12.75">
      <c r="B113" s="84" t="s">
        <v>107</v>
      </c>
      <c r="C113" s="18">
        <v>22</v>
      </c>
      <c r="D113" s="13"/>
    </row>
    <row r="116" ht="28.5">
      <c r="B116" s="88" t="s">
        <v>110</v>
      </c>
    </row>
    <row r="117" spans="1:3" ht="45">
      <c r="A117" s="89"/>
      <c r="B117" s="90" t="s">
        <v>111</v>
      </c>
      <c r="C117" s="91">
        <v>120</v>
      </c>
    </row>
    <row r="118" spans="1:3" ht="15">
      <c r="A118" s="89"/>
      <c r="B118" s="92" t="s">
        <v>112</v>
      </c>
      <c r="C118" s="91">
        <v>23</v>
      </c>
    </row>
    <row r="119" spans="1:3" ht="30">
      <c r="A119" s="89"/>
      <c r="B119" s="92" t="s">
        <v>113</v>
      </c>
      <c r="C119" s="91">
        <v>2</v>
      </c>
    </row>
    <row r="120" spans="1:3" ht="75">
      <c r="A120" s="89"/>
      <c r="B120" s="92" t="s">
        <v>114</v>
      </c>
      <c r="C120" s="91">
        <v>0</v>
      </c>
    </row>
  </sheetData>
  <sheetProtection/>
  <mergeCells count="37">
    <mergeCell ref="P54:P56"/>
    <mergeCell ref="L35:N35"/>
    <mergeCell ref="M55:O55"/>
    <mergeCell ref="P9:P11"/>
    <mergeCell ref="F10:F11"/>
    <mergeCell ref="J10:L10"/>
    <mergeCell ref="M10:O10"/>
    <mergeCell ref="F54:H54"/>
    <mergeCell ref="G10:G11"/>
    <mergeCell ref="H10:H11"/>
    <mergeCell ref="A9:A11"/>
    <mergeCell ref="B9:B11"/>
    <mergeCell ref="C9:E9"/>
    <mergeCell ref="I9:O9"/>
    <mergeCell ref="B40:E40"/>
    <mergeCell ref="I35:K35"/>
    <mergeCell ref="F9:H9"/>
    <mergeCell ref="C10:C11"/>
    <mergeCell ref="D10:D11"/>
    <mergeCell ref="E10:E11"/>
    <mergeCell ref="J75:L75"/>
    <mergeCell ref="M75:O75"/>
    <mergeCell ref="B81:E81"/>
    <mergeCell ref="F55:F56"/>
    <mergeCell ref="B80:E80"/>
    <mergeCell ref="A54:A56"/>
    <mergeCell ref="B54:B56"/>
    <mergeCell ref="C54:E54"/>
    <mergeCell ref="I54:O54"/>
    <mergeCell ref="J55:L55"/>
    <mergeCell ref="I10:I11"/>
    <mergeCell ref="C55:C56"/>
    <mergeCell ref="D55:D56"/>
    <mergeCell ref="E55:E56"/>
    <mergeCell ref="G55:G56"/>
    <mergeCell ref="H55:H56"/>
    <mergeCell ref="I55:I56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scale="79" r:id="rId1"/>
  <rowBreaks count="2" manualBreakCount="2">
    <brk id="45" max="255" man="1"/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tabSelected="1" view="pageBreakPreview" zoomScaleSheetLayoutView="100" workbookViewId="0" topLeftCell="A97">
      <selection activeCell="A1" sqref="A1:I2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6.75390625" style="0" bestFit="1" customWidth="1"/>
    <col min="17" max="17" width="10.25390625" style="0" bestFit="1" customWidth="1"/>
  </cols>
  <sheetData>
    <row r="1" s="62" customFormat="1" ht="15.75">
      <c r="A1" s="62" t="s">
        <v>126</v>
      </c>
    </row>
    <row r="2" spans="1:9" ht="12.75">
      <c r="A2" s="13"/>
      <c r="B2" s="13" t="s">
        <v>127</v>
      </c>
      <c r="C2" s="13"/>
      <c r="D2" s="13"/>
      <c r="E2" s="13"/>
      <c r="F2" s="13"/>
      <c r="G2" s="13"/>
      <c r="H2" s="13"/>
      <c r="I2" s="13"/>
    </row>
    <row r="3" spans="2:9" ht="12.75">
      <c r="B3" s="13" t="s">
        <v>88</v>
      </c>
      <c r="E3" s="18" t="s">
        <v>13</v>
      </c>
      <c r="F3" s="18" t="s">
        <v>0</v>
      </c>
      <c r="G3" s="18"/>
      <c r="H3" s="18"/>
      <c r="I3" s="18"/>
    </row>
    <row r="4" spans="2:9" ht="12.75">
      <c r="B4" t="s">
        <v>121</v>
      </c>
      <c r="E4" s="43">
        <f>I4/I7</f>
        <v>0.4954627949183303</v>
      </c>
      <c r="F4" s="18" t="s">
        <v>14</v>
      </c>
      <c r="G4" s="18"/>
      <c r="H4" s="18"/>
      <c r="I4" s="18">
        <f>J33+M33</f>
        <v>273</v>
      </c>
    </row>
    <row r="5" spans="2:9" ht="12.75">
      <c r="B5" t="s">
        <v>51</v>
      </c>
      <c r="E5" s="43">
        <f>I5/I7</f>
        <v>0.397459165154265</v>
      </c>
      <c r="F5" s="18" t="s">
        <v>15</v>
      </c>
      <c r="G5" s="18"/>
      <c r="H5" s="18"/>
      <c r="I5" s="18">
        <f>K33+N33</f>
        <v>219</v>
      </c>
    </row>
    <row r="6" spans="2:9" ht="12.75">
      <c r="B6" t="s">
        <v>31</v>
      </c>
      <c r="E6" s="43">
        <f>I6/I7</f>
        <v>0.10707803992740472</v>
      </c>
      <c r="F6" s="18" t="s">
        <v>16</v>
      </c>
      <c r="G6" s="18"/>
      <c r="H6" s="18"/>
      <c r="I6" s="18">
        <f>L33+O33</f>
        <v>59</v>
      </c>
    </row>
    <row r="7" spans="2:9" ht="12.75">
      <c r="B7" t="s">
        <v>54</v>
      </c>
      <c r="E7" s="43">
        <f>SUM(E4:E6)</f>
        <v>1</v>
      </c>
      <c r="F7" s="18" t="s">
        <v>2</v>
      </c>
      <c r="G7" s="18"/>
      <c r="H7" s="18"/>
      <c r="I7" s="18">
        <f>SUM(I4:I6)</f>
        <v>551</v>
      </c>
    </row>
    <row r="8" ht="12.75">
      <c r="B8" t="s">
        <v>58</v>
      </c>
    </row>
    <row r="9" spans="1:16" ht="12.75">
      <c r="A9" s="141" t="s">
        <v>12</v>
      </c>
      <c r="B9" s="141" t="s">
        <v>3</v>
      </c>
      <c r="C9" s="141" t="s">
        <v>90</v>
      </c>
      <c r="D9" s="141"/>
      <c r="E9" s="141"/>
      <c r="F9" s="130" t="s">
        <v>4</v>
      </c>
      <c r="G9" s="131"/>
      <c r="H9" s="132"/>
      <c r="I9" s="141" t="s">
        <v>5</v>
      </c>
      <c r="J9" s="144"/>
      <c r="K9" s="144"/>
      <c r="L9" s="144"/>
      <c r="M9" s="144"/>
      <c r="N9" s="144"/>
      <c r="O9" s="144"/>
      <c r="P9" s="135" t="s">
        <v>6</v>
      </c>
    </row>
    <row r="10" spans="1:16" ht="12.75">
      <c r="A10" s="142"/>
      <c r="B10" s="142"/>
      <c r="C10" s="133" t="s">
        <v>7</v>
      </c>
      <c r="D10" s="128" t="s">
        <v>91</v>
      </c>
      <c r="E10" s="128" t="s">
        <v>92</v>
      </c>
      <c r="F10" s="133" t="s">
        <v>20</v>
      </c>
      <c r="G10" s="133" t="s">
        <v>93</v>
      </c>
      <c r="H10" s="133" t="s">
        <v>94</v>
      </c>
      <c r="I10" s="128" t="s">
        <v>95</v>
      </c>
      <c r="J10" s="138" t="s">
        <v>93</v>
      </c>
      <c r="K10" s="139"/>
      <c r="L10" s="140"/>
      <c r="M10" s="138" t="s">
        <v>94</v>
      </c>
      <c r="N10" s="139"/>
      <c r="O10" s="140"/>
      <c r="P10" s="136"/>
    </row>
    <row r="11" spans="1:16" ht="12.75">
      <c r="A11" s="143"/>
      <c r="B11" s="143"/>
      <c r="C11" s="134"/>
      <c r="D11" s="129"/>
      <c r="E11" s="129"/>
      <c r="F11" s="134"/>
      <c r="G11" s="134"/>
      <c r="H11" s="134"/>
      <c r="I11" s="129"/>
      <c r="J11" s="76" t="s">
        <v>8</v>
      </c>
      <c r="K11" s="77" t="s">
        <v>9</v>
      </c>
      <c r="L11" s="77" t="s">
        <v>10</v>
      </c>
      <c r="M11" s="77" t="s">
        <v>8</v>
      </c>
      <c r="N11" s="77" t="s">
        <v>9</v>
      </c>
      <c r="O11" s="77" t="s">
        <v>10</v>
      </c>
      <c r="P11" s="137"/>
    </row>
    <row r="12" spans="1:16" ht="12.75">
      <c r="A12" s="103">
        <v>1</v>
      </c>
      <c r="B12" s="104" t="s">
        <v>25</v>
      </c>
      <c r="C12" s="105">
        <v>1</v>
      </c>
      <c r="D12" s="105">
        <v>1</v>
      </c>
      <c r="E12" s="106"/>
      <c r="F12" s="107">
        <f>G12+H12</f>
        <v>5</v>
      </c>
      <c r="G12" s="108">
        <v>5</v>
      </c>
      <c r="H12" s="108"/>
      <c r="I12" s="109">
        <v>30</v>
      </c>
      <c r="J12" s="107">
        <v>15</v>
      </c>
      <c r="K12" s="110">
        <v>15</v>
      </c>
      <c r="L12" s="110">
        <v>0</v>
      </c>
      <c r="M12" s="110">
        <v>0</v>
      </c>
      <c r="N12" s="110">
        <v>0</v>
      </c>
      <c r="O12" s="110">
        <v>0</v>
      </c>
      <c r="P12" s="27"/>
    </row>
    <row r="13" spans="1:16" ht="12.75">
      <c r="A13" s="103">
        <v>2</v>
      </c>
      <c r="B13" s="104" t="s">
        <v>38</v>
      </c>
      <c r="C13" s="105"/>
      <c r="D13" s="105">
        <v>2</v>
      </c>
      <c r="E13" s="106"/>
      <c r="F13" s="107">
        <f aca="true" t="shared" si="0" ref="F13:F26">G13+H13</f>
        <v>4</v>
      </c>
      <c r="G13" s="108"/>
      <c r="H13" s="108">
        <v>4</v>
      </c>
      <c r="I13" s="109">
        <v>30</v>
      </c>
      <c r="J13" s="107">
        <v>0</v>
      </c>
      <c r="K13" s="110">
        <v>0</v>
      </c>
      <c r="L13" s="110">
        <v>0</v>
      </c>
      <c r="M13" s="110">
        <v>30</v>
      </c>
      <c r="N13" s="110">
        <v>0</v>
      </c>
      <c r="O13" s="110">
        <v>0</v>
      </c>
      <c r="P13" s="27"/>
    </row>
    <row r="14" spans="1:16" ht="12.75">
      <c r="A14" s="103">
        <v>3</v>
      </c>
      <c r="B14" s="104" t="s">
        <v>39</v>
      </c>
      <c r="C14" s="105">
        <v>2</v>
      </c>
      <c r="D14" s="105">
        <v>2</v>
      </c>
      <c r="E14" s="106"/>
      <c r="F14" s="107">
        <f t="shared" si="0"/>
        <v>6</v>
      </c>
      <c r="G14" s="108"/>
      <c r="H14" s="108">
        <v>6</v>
      </c>
      <c r="I14" s="109">
        <v>44</v>
      </c>
      <c r="J14" s="107">
        <v>0</v>
      </c>
      <c r="K14" s="110">
        <v>0</v>
      </c>
      <c r="L14" s="110">
        <v>0</v>
      </c>
      <c r="M14" s="110">
        <v>15</v>
      </c>
      <c r="N14" s="110">
        <v>15</v>
      </c>
      <c r="O14" s="110">
        <v>14</v>
      </c>
      <c r="P14" s="27"/>
    </row>
    <row r="15" spans="1:16" ht="12.75">
      <c r="A15" s="111">
        <v>4</v>
      </c>
      <c r="B15" s="112" t="s">
        <v>40</v>
      </c>
      <c r="C15" s="109"/>
      <c r="D15" s="109">
        <v>2</v>
      </c>
      <c r="E15" s="109"/>
      <c r="F15" s="107">
        <f t="shared" si="0"/>
        <v>4</v>
      </c>
      <c r="G15" s="109"/>
      <c r="H15" s="109">
        <v>4</v>
      </c>
      <c r="I15" s="109">
        <v>45</v>
      </c>
      <c r="J15" s="110">
        <v>0</v>
      </c>
      <c r="K15" s="110">
        <v>0</v>
      </c>
      <c r="L15" s="110">
        <v>0</v>
      </c>
      <c r="M15" s="110">
        <v>30</v>
      </c>
      <c r="N15" s="110">
        <v>15</v>
      </c>
      <c r="O15" s="110">
        <v>0</v>
      </c>
      <c r="P15" s="27"/>
    </row>
    <row r="16" spans="1:16" ht="12.75">
      <c r="A16" s="102">
        <v>5</v>
      </c>
      <c r="B16" s="24" t="s">
        <v>41</v>
      </c>
      <c r="C16" s="15"/>
      <c r="D16" s="32">
        <v>1</v>
      </c>
      <c r="E16" s="15"/>
      <c r="F16" s="15">
        <f t="shared" si="0"/>
        <v>3</v>
      </c>
      <c r="G16" s="15">
        <v>3</v>
      </c>
      <c r="H16" s="15"/>
      <c r="I16" s="15">
        <v>26</v>
      </c>
      <c r="J16" s="15">
        <v>11</v>
      </c>
      <c r="K16" s="15">
        <v>15</v>
      </c>
      <c r="L16" s="15">
        <v>0</v>
      </c>
      <c r="M16" s="15">
        <v>0</v>
      </c>
      <c r="N16" s="15">
        <v>0</v>
      </c>
      <c r="O16" s="15">
        <v>0</v>
      </c>
      <c r="P16" s="19"/>
    </row>
    <row r="17" spans="1:16" ht="12.75">
      <c r="A17" s="24">
        <v>6</v>
      </c>
      <c r="B17" s="24" t="s">
        <v>27</v>
      </c>
      <c r="C17" s="15"/>
      <c r="D17" s="32">
        <v>1</v>
      </c>
      <c r="E17" s="15"/>
      <c r="F17" s="15">
        <f t="shared" si="0"/>
        <v>3</v>
      </c>
      <c r="G17" s="15">
        <v>3</v>
      </c>
      <c r="H17" s="15"/>
      <c r="I17" s="15">
        <v>28</v>
      </c>
      <c r="J17" s="15">
        <v>15</v>
      </c>
      <c r="K17" s="15">
        <v>2</v>
      </c>
      <c r="L17" s="15">
        <v>11</v>
      </c>
      <c r="M17" s="15">
        <v>0</v>
      </c>
      <c r="N17" s="15">
        <v>0</v>
      </c>
      <c r="O17" s="15">
        <v>0</v>
      </c>
      <c r="P17" s="20"/>
    </row>
    <row r="18" spans="1:16" ht="12.75">
      <c r="A18" s="24">
        <v>7</v>
      </c>
      <c r="B18" s="24" t="s">
        <v>48</v>
      </c>
      <c r="C18" s="15">
        <v>1</v>
      </c>
      <c r="D18" s="15">
        <v>1</v>
      </c>
      <c r="E18" s="15"/>
      <c r="F18" s="15">
        <f t="shared" si="0"/>
        <v>3</v>
      </c>
      <c r="G18" s="15">
        <v>3</v>
      </c>
      <c r="H18" s="15"/>
      <c r="I18" s="15">
        <v>25</v>
      </c>
      <c r="J18" s="15">
        <v>10</v>
      </c>
      <c r="K18" s="15">
        <v>15</v>
      </c>
      <c r="L18" s="15">
        <v>0</v>
      </c>
      <c r="M18" s="15">
        <v>0</v>
      </c>
      <c r="N18" s="15">
        <v>0</v>
      </c>
      <c r="O18" s="15">
        <v>0</v>
      </c>
      <c r="P18" s="19"/>
    </row>
    <row r="19" spans="1:16" ht="12.75">
      <c r="A19" s="24">
        <v>8</v>
      </c>
      <c r="B19" s="24" t="s">
        <v>42</v>
      </c>
      <c r="C19" s="15"/>
      <c r="D19" s="32">
        <v>1</v>
      </c>
      <c r="E19" s="15"/>
      <c r="F19" s="15">
        <f t="shared" si="0"/>
        <v>4</v>
      </c>
      <c r="G19" s="15">
        <v>4</v>
      </c>
      <c r="H19" s="15"/>
      <c r="I19" s="15">
        <v>30</v>
      </c>
      <c r="J19" s="15">
        <v>15</v>
      </c>
      <c r="K19" s="15">
        <v>2</v>
      </c>
      <c r="L19" s="15">
        <v>13</v>
      </c>
      <c r="M19" s="15">
        <v>0</v>
      </c>
      <c r="N19" s="15">
        <v>0</v>
      </c>
      <c r="O19" s="15">
        <v>0</v>
      </c>
      <c r="P19" s="20"/>
    </row>
    <row r="20" spans="1:16" ht="12.75">
      <c r="A20" s="24">
        <v>9</v>
      </c>
      <c r="B20" s="24" t="s">
        <v>43</v>
      </c>
      <c r="C20" s="15">
        <v>1</v>
      </c>
      <c r="D20" s="32">
        <v>1</v>
      </c>
      <c r="E20" s="15"/>
      <c r="F20" s="15">
        <f t="shared" si="0"/>
        <v>3</v>
      </c>
      <c r="G20" s="15">
        <v>3</v>
      </c>
      <c r="H20" s="15"/>
      <c r="I20" s="15">
        <v>20</v>
      </c>
      <c r="J20" s="15">
        <v>10</v>
      </c>
      <c r="K20" s="15">
        <v>10</v>
      </c>
      <c r="L20" s="15">
        <v>0</v>
      </c>
      <c r="M20" s="15">
        <v>0</v>
      </c>
      <c r="N20" s="15">
        <v>0</v>
      </c>
      <c r="O20" s="15">
        <v>0</v>
      </c>
      <c r="P20" s="19"/>
    </row>
    <row r="21" spans="1:16" ht="12.75">
      <c r="A21" s="24">
        <v>10</v>
      </c>
      <c r="B21" s="24" t="s">
        <v>49</v>
      </c>
      <c r="C21" s="15">
        <v>2</v>
      </c>
      <c r="D21" s="32">
        <v>2</v>
      </c>
      <c r="E21" s="15"/>
      <c r="F21" s="15">
        <f t="shared" si="0"/>
        <v>5</v>
      </c>
      <c r="G21" s="15"/>
      <c r="H21" s="15">
        <v>5</v>
      </c>
      <c r="I21" s="15">
        <v>60</v>
      </c>
      <c r="J21" s="15">
        <v>0</v>
      </c>
      <c r="K21" s="15">
        <v>0</v>
      </c>
      <c r="L21" s="15">
        <v>0</v>
      </c>
      <c r="M21" s="15">
        <v>30</v>
      </c>
      <c r="N21" s="15">
        <v>30</v>
      </c>
      <c r="O21" s="15">
        <v>0</v>
      </c>
      <c r="P21" s="19"/>
    </row>
    <row r="22" spans="1:16" ht="12.75">
      <c r="A22" s="24">
        <v>11</v>
      </c>
      <c r="B22" s="24" t="s">
        <v>26</v>
      </c>
      <c r="C22" s="15">
        <v>2</v>
      </c>
      <c r="D22" s="32">
        <v>2</v>
      </c>
      <c r="E22" s="15"/>
      <c r="F22" s="15">
        <f t="shared" si="0"/>
        <v>2</v>
      </c>
      <c r="G22" s="15"/>
      <c r="H22" s="15">
        <v>2</v>
      </c>
      <c r="I22" s="15">
        <v>26</v>
      </c>
      <c r="J22" s="15">
        <v>0</v>
      </c>
      <c r="K22" s="15">
        <v>0</v>
      </c>
      <c r="L22" s="15">
        <v>0</v>
      </c>
      <c r="M22" s="15">
        <v>8</v>
      </c>
      <c r="N22" s="15">
        <v>6</v>
      </c>
      <c r="O22" s="15">
        <v>12</v>
      </c>
      <c r="P22" s="3"/>
    </row>
    <row r="23" spans="1:16" ht="12.75">
      <c r="A23" s="24">
        <v>12</v>
      </c>
      <c r="B23" s="24" t="s">
        <v>28</v>
      </c>
      <c r="C23" s="15"/>
      <c r="D23" s="32"/>
      <c r="E23" s="15" t="s">
        <v>59</v>
      </c>
      <c r="F23" s="15">
        <f t="shared" si="0"/>
        <v>0</v>
      </c>
      <c r="G23" s="15">
        <v>0</v>
      </c>
      <c r="H23" s="15">
        <v>0</v>
      </c>
      <c r="I23" s="15">
        <v>30</v>
      </c>
      <c r="J23" s="15">
        <v>0</v>
      </c>
      <c r="K23" s="15">
        <v>15</v>
      </c>
      <c r="L23" s="15">
        <v>0</v>
      </c>
      <c r="M23" s="15">
        <v>0</v>
      </c>
      <c r="N23" s="15">
        <v>15</v>
      </c>
      <c r="O23" s="15">
        <v>0</v>
      </c>
      <c r="P23" s="29"/>
    </row>
    <row r="24" spans="1:16" ht="12.75">
      <c r="A24" s="24">
        <v>13</v>
      </c>
      <c r="B24" s="24" t="s">
        <v>44</v>
      </c>
      <c r="C24" s="15"/>
      <c r="D24" s="32">
        <v>2</v>
      </c>
      <c r="E24" s="15"/>
      <c r="F24" s="15">
        <f t="shared" si="0"/>
        <v>3</v>
      </c>
      <c r="G24" s="15"/>
      <c r="H24" s="15">
        <v>3</v>
      </c>
      <c r="I24" s="15">
        <v>30</v>
      </c>
      <c r="J24" s="15">
        <v>0</v>
      </c>
      <c r="K24" s="15">
        <v>0</v>
      </c>
      <c r="L24" s="15">
        <v>0</v>
      </c>
      <c r="M24" s="15">
        <v>15</v>
      </c>
      <c r="N24" s="15">
        <v>15</v>
      </c>
      <c r="O24" s="15">
        <v>0</v>
      </c>
      <c r="P24" s="29"/>
    </row>
    <row r="25" spans="1:16" ht="12.75">
      <c r="A25" s="24">
        <v>14</v>
      </c>
      <c r="B25" s="24" t="s">
        <v>29</v>
      </c>
      <c r="C25" s="15"/>
      <c r="D25" s="15">
        <v>1</v>
      </c>
      <c r="E25" s="15"/>
      <c r="F25" s="15">
        <f t="shared" si="0"/>
        <v>3</v>
      </c>
      <c r="G25" s="15">
        <v>3</v>
      </c>
      <c r="H25" s="15"/>
      <c r="I25" s="15">
        <v>29</v>
      </c>
      <c r="J25" s="25">
        <v>14</v>
      </c>
      <c r="K25" s="25">
        <v>6</v>
      </c>
      <c r="L25" s="25">
        <v>9</v>
      </c>
      <c r="M25" s="25">
        <v>0</v>
      </c>
      <c r="N25" s="25">
        <v>0</v>
      </c>
      <c r="O25" s="25">
        <v>0</v>
      </c>
      <c r="P25" s="3"/>
    </row>
    <row r="26" spans="1:16" ht="12.75">
      <c r="A26" s="24">
        <v>15</v>
      </c>
      <c r="B26" s="24" t="s">
        <v>52</v>
      </c>
      <c r="C26" s="15"/>
      <c r="D26" s="5" t="s">
        <v>59</v>
      </c>
      <c r="E26" s="15"/>
      <c r="F26" s="15">
        <f t="shared" si="0"/>
        <v>2</v>
      </c>
      <c r="G26" s="15">
        <v>1</v>
      </c>
      <c r="H26" s="15">
        <v>1</v>
      </c>
      <c r="I26" s="15">
        <v>30</v>
      </c>
      <c r="J26" s="15">
        <v>0</v>
      </c>
      <c r="K26" s="15">
        <v>15</v>
      </c>
      <c r="L26" s="15">
        <v>0</v>
      </c>
      <c r="M26" s="15">
        <v>0</v>
      </c>
      <c r="N26" s="15">
        <v>15</v>
      </c>
      <c r="O26" s="15">
        <v>0</v>
      </c>
      <c r="P26" s="3"/>
    </row>
    <row r="27" spans="1:16" ht="12.75">
      <c r="A27" s="4"/>
      <c r="B27" s="34" t="s">
        <v>21</v>
      </c>
      <c r="C27" s="3"/>
      <c r="D27" s="3"/>
      <c r="E27" s="3"/>
      <c r="F27" s="15"/>
      <c r="G27" s="3"/>
      <c r="H27" s="3"/>
      <c r="I27" s="3"/>
      <c r="J27" s="6"/>
      <c r="K27" s="6"/>
      <c r="L27" s="6"/>
      <c r="M27" s="6"/>
      <c r="N27" s="6"/>
      <c r="O27" s="6"/>
      <c r="P27" s="4"/>
    </row>
    <row r="28" spans="1:16" s="54" customFormat="1" ht="25.5">
      <c r="A28" s="51">
        <v>16</v>
      </c>
      <c r="B28" s="47" t="s">
        <v>70</v>
      </c>
      <c r="C28" s="52"/>
      <c r="D28" s="53">
        <v>1</v>
      </c>
      <c r="E28" s="53"/>
      <c r="F28" s="94">
        <f>G28+H28</f>
        <v>1</v>
      </c>
      <c r="G28" s="53">
        <v>1</v>
      </c>
      <c r="H28" s="53"/>
      <c r="I28" s="53">
        <v>12</v>
      </c>
      <c r="J28" s="53">
        <v>12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1"/>
    </row>
    <row r="29" spans="1:16" ht="12.75">
      <c r="A29" s="4">
        <v>17</v>
      </c>
      <c r="B29" s="24" t="s">
        <v>71</v>
      </c>
      <c r="C29" s="36"/>
      <c r="D29" s="3">
        <v>1</v>
      </c>
      <c r="E29" s="3"/>
      <c r="F29" s="15">
        <f>G29+H29</f>
        <v>2</v>
      </c>
      <c r="G29" s="3">
        <v>2</v>
      </c>
      <c r="H29" s="3"/>
      <c r="I29" s="3">
        <v>13</v>
      </c>
      <c r="J29" s="3">
        <v>8</v>
      </c>
      <c r="K29" s="3">
        <v>5</v>
      </c>
      <c r="L29" s="3">
        <v>0</v>
      </c>
      <c r="M29" s="3">
        <v>0</v>
      </c>
      <c r="N29" s="3">
        <v>0</v>
      </c>
      <c r="O29" s="3">
        <v>0</v>
      </c>
      <c r="P29" s="4"/>
    </row>
    <row r="30" spans="1:16" ht="12.75">
      <c r="A30" s="4">
        <v>18</v>
      </c>
      <c r="B30" s="4" t="s">
        <v>72</v>
      </c>
      <c r="C30" s="3"/>
      <c r="D30" s="3">
        <v>1</v>
      </c>
      <c r="E30" s="3"/>
      <c r="F30" s="15">
        <f>G30+H30</f>
        <v>2</v>
      </c>
      <c r="G30" s="3">
        <v>2</v>
      </c>
      <c r="H30" s="3"/>
      <c r="I30" s="3">
        <v>12</v>
      </c>
      <c r="J30" s="3">
        <v>12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4"/>
    </row>
    <row r="31" spans="1:16" ht="12.75">
      <c r="A31" s="4">
        <v>19</v>
      </c>
      <c r="B31" s="4" t="s">
        <v>76</v>
      </c>
      <c r="C31" s="50">
        <v>2</v>
      </c>
      <c r="D31" s="3">
        <v>2</v>
      </c>
      <c r="E31" s="3"/>
      <c r="F31" s="15">
        <f>G31+H31</f>
        <v>3</v>
      </c>
      <c r="G31" s="3"/>
      <c r="H31" s="3">
        <v>3</v>
      </c>
      <c r="I31" s="3">
        <v>18</v>
      </c>
      <c r="J31" s="3">
        <v>0</v>
      </c>
      <c r="K31" s="3">
        <v>0</v>
      </c>
      <c r="L31" s="3">
        <v>0</v>
      </c>
      <c r="M31" s="3">
        <v>10</v>
      </c>
      <c r="N31" s="3">
        <v>8</v>
      </c>
      <c r="O31" s="3">
        <v>0</v>
      </c>
      <c r="P31" s="4"/>
    </row>
    <row r="32" spans="1:16" s="49" customFormat="1" ht="25.5">
      <c r="A32" s="47">
        <v>20</v>
      </c>
      <c r="B32" s="51" t="s">
        <v>75</v>
      </c>
      <c r="C32" s="48"/>
      <c r="D32" s="48">
        <v>2</v>
      </c>
      <c r="E32" s="48"/>
      <c r="F32" s="94">
        <f>G32+H32</f>
        <v>2</v>
      </c>
      <c r="G32" s="48"/>
      <c r="H32" s="48">
        <v>2</v>
      </c>
      <c r="I32" s="48">
        <v>13</v>
      </c>
      <c r="J32" s="48">
        <v>0</v>
      </c>
      <c r="K32" s="48">
        <v>0</v>
      </c>
      <c r="L32" s="48">
        <v>0</v>
      </c>
      <c r="M32" s="48">
        <v>13</v>
      </c>
      <c r="N32" s="48">
        <v>0</v>
      </c>
      <c r="O32" s="48">
        <v>0</v>
      </c>
      <c r="P32" s="47"/>
    </row>
    <row r="33" spans="1:16" ht="12.75">
      <c r="A33" s="9"/>
      <c r="B33" s="9" t="s">
        <v>11</v>
      </c>
      <c r="C33" s="10">
        <f>COUNT(C12:C32)</f>
        <v>7</v>
      </c>
      <c r="D33" s="10"/>
      <c r="E33" s="9"/>
      <c r="F33" s="10">
        <f aca="true" t="shared" si="1" ref="F33:O33">SUM(F12:F32)</f>
        <v>60</v>
      </c>
      <c r="G33" s="10">
        <f t="shared" si="1"/>
        <v>30</v>
      </c>
      <c r="H33" s="10">
        <f t="shared" si="1"/>
        <v>30</v>
      </c>
      <c r="I33" s="10">
        <f t="shared" si="1"/>
        <v>551</v>
      </c>
      <c r="J33" s="10">
        <f t="shared" si="1"/>
        <v>122</v>
      </c>
      <c r="K33" s="10">
        <f t="shared" si="1"/>
        <v>100</v>
      </c>
      <c r="L33" s="10">
        <f t="shared" si="1"/>
        <v>33</v>
      </c>
      <c r="M33" s="10">
        <f t="shared" si="1"/>
        <v>151</v>
      </c>
      <c r="N33" s="10">
        <f t="shared" si="1"/>
        <v>119</v>
      </c>
      <c r="O33" s="10">
        <f t="shared" si="1"/>
        <v>26</v>
      </c>
      <c r="P33" s="9"/>
    </row>
    <row r="34" spans="1:16" ht="12.75">
      <c r="A34" s="2"/>
      <c r="B34" s="16" t="s">
        <v>19</v>
      </c>
      <c r="C34" s="17"/>
      <c r="D34" s="17"/>
      <c r="E34" s="17"/>
      <c r="F34" s="11"/>
      <c r="G34" s="11"/>
      <c r="H34" s="11"/>
      <c r="I34" s="145">
        <f>SUM(J33:L33)</f>
        <v>255</v>
      </c>
      <c r="J34" s="145"/>
      <c r="K34" s="145"/>
      <c r="L34" s="145">
        <f>SUM(M33:O33)</f>
        <v>296</v>
      </c>
      <c r="M34" s="145"/>
      <c r="N34" s="145"/>
      <c r="O34" s="8"/>
      <c r="P34" s="7"/>
    </row>
    <row r="35" spans="1:16" ht="12.75">
      <c r="A35" s="2"/>
      <c r="B35" s="16"/>
      <c r="C35" s="17"/>
      <c r="D35" s="17"/>
      <c r="E35" s="17"/>
      <c r="F35" s="11"/>
      <c r="G35" s="11"/>
      <c r="H35" s="11"/>
      <c r="I35" s="37"/>
      <c r="J35" s="37"/>
      <c r="K35" s="37"/>
      <c r="L35" s="37"/>
      <c r="M35" s="37"/>
      <c r="N35" s="37"/>
      <c r="O35" s="8"/>
      <c r="P35" s="7"/>
    </row>
    <row r="36" spans="1:16" ht="12.75">
      <c r="A36" s="2"/>
      <c r="B36" s="79" t="s">
        <v>98</v>
      </c>
      <c r="C36" s="78"/>
      <c r="D36" s="78"/>
      <c r="E36" s="78"/>
      <c r="F36" s="26">
        <f>SUM(F12:F26)</f>
        <v>50</v>
      </c>
      <c r="G36" s="26">
        <f>SUM(G12:G26)</f>
        <v>25</v>
      </c>
      <c r="H36" s="26">
        <f>SUM(H12:H26)</f>
        <v>25</v>
      </c>
      <c r="I36" s="59"/>
      <c r="J36" s="59"/>
      <c r="K36" s="38"/>
      <c r="L36" s="37"/>
      <c r="M36" s="37"/>
      <c r="N36" s="37"/>
      <c r="O36" s="8"/>
      <c r="P36" s="7"/>
    </row>
    <row r="37" spans="1:16" ht="12.75">
      <c r="A37" s="2"/>
      <c r="B37" s="79" t="s">
        <v>99</v>
      </c>
      <c r="C37" s="78"/>
      <c r="D37" s="78"/>
      <c r="E37" s="78"/>
      <c r="F37" s="26">
        <f>SUM(F28:F32)</f>
        <v>10</v>
      </c>
      <c r="G37" s="26">
        <f>SUM(G28:G32)</f>
        <v>5</v>
      </c>
      <c r="H37" s="26">
        <f>SUM(H28:H32)</f>
        <v>5</v>
      </c>
      <c r="I37" s="59"/>
      <c r="J37" s="59"/>
      <c r="K37" s="38"/>
      <c r="L37" s="2"/>
      <c r="M37" s="2"/>
      <c r="N37" s="2"/>
      <c r="O37" s="8"/>
      <c r="P37" s="7"/>
    </row>
    <row r="38" spans="1:16" ht="12.75">
      <c r="A38" s="2"/>
      <c r="B38" s="60"/>
      <c r="C38" s="78"/>
      <c r="D38" s="78"/>
      <c r="E38" s="78"/>
      <c r="F38" s="61"/>
      <c r="G38" s="61"/>
      <c r="H38" s="61"/>
      <c r="I38" s="61"/>
      <c r="J38" s="61"/>
      <c r="K38" s="38"/>
      <c r="L38" s="37"/>
      <c r="M38" s="37"/>
      <c r="N38" s="37"/>
      <c r="O38" s="8"/>
      <c r="P38" s="7"/>
    </row>
    <row r="39" spans="2:5" ht="12.75">
      <c r="B39" s="146"/>
      <c r="C39" s="147"/>
      <c r="D39" s="147"/>
      <c r="E39" s="147"/>
    </row>
    <row r="40" spans="1:15" ht="12.75">
      <c r="A40" s="31"/>
      <c r="B40" s="113" t="s">
        <v>109</v>
      </c>
      <c r="C40" s="114"/>
      <c r="D40" s="114"/>
      <c r="E40" s="114"/>
      <c r="F40" s="114">
        <f>SUM(F12:F15)</f>
        <v>19</v>
      </c>
      <c r="G40" s="114">
        <f aca="true" t="shared" si="2" ref="G40:O40">SUM(G12:G15)</f>
        <v>5</v>
      </c>
      <c r="H40" s="114">
        <f t="shared" si="2"/>
        <v>14</v>
      </c>
      <c r="I40" s="114">
        <f t="shared" si="2"/>
        <v>149</v>
      </c>
      <c r="J40" s="114">
        <f t="shared" si="2"/>
        <v>15</v>
      </c>
      <c r="K40" s="114">
        <f t="shared" si="2"/>
        <v>15</v>
      </c>
      <c r="L40" s="114">
        <f t="shared" si="2"/>
        <v>0</v>
      </c>
      <c r="M40" s="114">
        <f t="shared" si="2"/>
        <v>75</v>
      </c>
      <c r="N40" s="114">
        <f t="shared" si="2"/>
        <v>30</v>
      </c>
      <c r="O40" s="114">
        <f t="shared" si="2"/>
        <v>14</v>
      </c>
    </row>
    <row r="41" spans="1:16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ht="12.75">
      <c r="B42" s="33"/>
    </row>
    <row r="43" ht="12.75">
      <c r="B43" s="33"/>
    </row>
    <row r="44" ht="12.75">
      <c r="B44" s="33"/>
    </row>
    <row r="45" ht="12.75">
      <c r="B45" s="33"/>
    </row>
    <row r="46" ht="12.75">
      <c r="B46" s="33"/>
    </row>
    <row r="47" spans="2:15" ht="12.75">
      <c r="B47" s="13" t="s">
        <v>108</v>
      </c>
      <c r="D47" s="13"/>
      <c r="E47" s="18" t="s">
        <v>13</v>
      </c>
      <c r="F47" s="18" t="s">
        <v>0</v>
      </c>
      <c r="G47" s="18"/>
      <c r="H47" s="18"/>
      <c r="I47" s="18"/>
      <c r="J47" s="13"/>
      <c r="K47" s="13"/>
      <c r="L47" s="13"/>
      <c r="M47" s="13"/>
      <c r="N47" s="13"/>
      <c r="O47" s="13"/>
    </row>
    <row r="48" spans="2:15" ht="12.75">
      <c r="B48" t="s">
        <v>121</v>
      </c>
      <c r="D48" s="14"/>
      <c r="E48" s="43">
        <f>I48/I51</f>
        <v>0.5501432664756447</v>
      </c>
      <c r="F48" s="18" t="s">
        <v>14</v>
      </c>
      <c r="G48" s="18"/>
      <c r="H48" s="18"/>
      <c r="I48" s="18">
        <f>J73+M73</f>
        <v>192</v>
      </c>
      <c r="J48" s="13"/>
      <c r="K48" s="13"/>
      <c r="L48" s="13"/>
      <c r="M48" s="13"/>
      <c r="N48" s="13"/>
      <c r="O48" s="13"/>
    </row>
    <row r="49" spans="2:15" ht="12.75">
      <c r="B49" t="s">
        <v>51</v>
      </c>
      <c r="D49" s="14"/>
      <c r="E49" s="43">
        <f>I49/I51</f>
        <v>0.4269340974212034</v>
      </c>
      <c r="F49" s="18" t="s">
        <v>15</v>
      </c>
      <c r="G49" s="18"/>
      <c r="H49" s="18"/>
      <c r="I49" s="18">
        <f>K73+N73</f>
        <v>149</v>
      </c>
      <c r="J49" s="13"/>
      <c r="K49" s="13"/>
      <c r="L49" s="13"/>
      <c r="M49" s="13"/>
      <c r="N49" s="13"/>
      <c r="O49" s="13"/>
    </row>
    <row r="50" spans="2:15" ht="12.75">
      <c r="B50" t="s">
        <v>33</v>
      </c>
      <c r="D50" s="14"/>
      <c r="E50" s="43">
        <f>I50/I51</f>
        <v>0.022922636103151862</v>
      </c>
      <c r="F50" s="18" t="s">
        <v>16</v>
      </c>
      <c r="G50" s="18"/>
      <c r="H50" s="18"/>
      <c r="I50" s="18">
        <f>L73+O73</f>
        <v>8</v>
      </c>
      <c r="J50" s="13"/>
      <c r="K50" s="13"/>
      <c r="L50" s="13"/>
      <c r="M50" s="13"/>
      <c r="N50" s="13"/>
      <c r="O50" s="13"/>
    </row>
    <row r="51" spans="2:15" ht="12.75">
      <c r="B51" t="s">
        <v>54</v>
      </c>
      <c r="D51" s="13"/>
      <c r="E51" s="43">
        <f>SUM(E48:E50)</f>
        <v>1</v>
      </c>
      <c r="F51" s="18" t="s">
        <v>2</v>
      </c>
      <c r="G51" s="18"/>
      <c r="H51" s="18"/>
      <c r="I51" s="18">
        <f>SUM(I48:I50)</f>
        <v>349</v>
      </c>
      <c r="J51" s="13"/>
      <c r="K51" s="13"/>
      <c r="L51" s="13"/>
      <c r="M51" s="13"/>
      <c r="N51" s="13"/>
      <c r="O51" s="13"/>
    </row>
    <row r="52" ht="12.75">
      <c r="B52" t="s">
        <v>58</v>
      </c>
    </row>
    <row r="53" spans="1:16" ht="12.75">
      <c r="A53" s="148" t="s">
        <v>12</v>
      </c>
      <c r="B53" s="149" t="s">
        <v>3</v>
      </c>
      <c r="C53" s="141" t="s">
        <v>90</v>
      </c>
      <c r="D53" s="141"/>
      <c r="E53" s="141"/>
      <c r="F53" s="130" t="s">
        <v>4</v>
      </c>
      <c r="G53" s="131"/>
      <c r="H53" s="132"/>
      <c r="I53" s="152" t="s">
        <v>5</v>
      </c>
      <c r="J53" s="153"/>
      <c r="K53" s="153"/>
      <c r="L53" s="153"/>
      <c r="M53" s="153"/>
      <c r="N53" s="153"/>
      <c r="O53" s="154"/>
      <c r="P53" s="155" t="s">
        <v>6</v>
      </c>
    </row>
    <row r="54" spans="1:16" ht="12.75">
      <c r="A54" s="148"/>
      <c r="B54" s="150"/>
      <c r="C54" s="133" t="s">
        <v>7</v>
      </c>
      <c r="D54" s="128" t="s">
        <v>91</v>
      </c>
      <c r="E54" s="128" t="s">
        <v>92</v>
      </c>
      <c r="F54" s="133" t="s">
        <v>20</v>
      </c>
      <c r="G54" s="133" t="s">
        <v>96</v>
      </c>
      <c r="H54" s="133" t="s">
        <v>97</v>
      </c>
      <c r="I54" s="128" t="s">
        <v>95</v>
      </c>
      <c r="J54" s="138" t="s">
        <v>96</v>
      </c>
      <c r="K54" s="139"/>
      <c r="L54" s="140"/>
      <c r="M54" s="138" t="s">
        <v>97</v>
      </c>
      <c r="N54" s="139"/>
      <c r="O54" s="140"/>
      <c r="P54" s="156"/>
    </row>
    <row r="55" spans="1:16" ht="12.75">
      <c r="A55" s="148"/>
      <c r="B55" s="151"/>
      <c r="C55" s="134"/>
      <c r="D55" s="129"/>
      <c r="E55" s="129"/>
      <c r="F55" s="134"/>
      <c r="G55" s="134"/>
      <c r="H55" s="134"/>
      <c r="I55" s="129"/>
      <c r="J55" s="76" t="s">
        <v>8</v>
      </c>
      <c r="K55" s="77" t="s">
        <v>9</v>
      </c>
      <c r="L55" s="77" t="s">
        <v>10</v>
      </c>
      <c r="M55" s="77" t="s">
        <v>8</v>
      </c>
      <c r="N55" s="77" t="s">
        <v>9</v>
      </c>
      <c r="O55" s="77" t="s">
        <v>10</v>
      </c>
      <c r="P55" s="157"/>
    </row>
    <row r="56" spans="1:16" ht="12.75">
      <c r="A56" s="27">
        <v>1</v>
      </c>
      <c r="B56" s="112" t="s">
        <v>45</v>
      </c>
      <c r="C56" s="109">
        <v>4</v>
      </c>
      <c r="D56" s="109">
        <v>4</v>
      </c>
      <c r="E56" s="109"/>
      <c r="F56" s="110">
        <f>G56+H56</f>
        <v>4</v>
      </c>
      <c r="G56" s="109"/>
      <c r="H56" s="109">
        <v>4</v>
      </c>
      <c r="I56" s="109">
        <v>30</v>
      </c>
      <c r="J56" s="110">
        <v>0</v>
      </c>
      <c r="K56" s="110">
        <v>0</v>
      </c>
      <c r="L56" s="110">
        <v>0</v>
      </c>
      <c r="M56" s="110">
        <v>15</v>
      </c>
      <c r="N56" s="110">
        <v>15</v>
      </c>
      <c r="O56" s="110">
        <v>0</v>
      </c>
      <c r="P56" s="27"/>
    </row>
    <row r="57" spans="1:16" ht="12.75">
      <c r="A57" s="24">
        <v>2</v>
      </c>
      <c r="B57" s="115" t="s">
        <v>32</v>
      </c>
      <c r="C57" s="32">
        <v>3</v>
      </c>
      <c r="D57" s="32">
        <v>3</v>
      </c>
      <c r="E57" s="32"/>
      <c r="F57" s="32">
        <f aca="true" t="shared" si="3" ref="F57:F66">G57+H57</f>
        <v>6</v>
      </c>
      <c r="G57" s="32">
        <v>6</v>
      </c>
      <c r="H57" s="32"/>
      <c r="I57" s="32">
        <v>45</v>
      </c>
      <c r="J57" s="15">
        <v>30</v>
      </c>
      <c r="K57" s="15">
        <v>15</v>
      </c>
      <c r="L57" s="15">
        <v>0</v>
      </c>
      <c r="M57" s="15">
        <v>0</v>
      </c>
      <c r="N57" s="15">
        <v>0</v>
      </c>
      <c r="O57" s="15">
        <v>0</v>
      </c>
      <c r="P57" s="19"/>
    </row>
    <row r="58" spans="1:16" ht="12.75">
      <c r="A58" s="24">
        <v>3</v>
      </c>
      <c r="B58" s="116" t="s">
        <v>47</v>
      </c>
      <c r="C58" s="32">
        <v>4</v>
      </c>
      <c r="D58" s="32"/>
      <c r="E58" s="32"/>
      <c r="F58" s="32">
        <f t="shared" si="3"/>
        <v>4</v>
      </c>
      <c r="G58" s="32"/>
      <c r="H58" s="32">
        <v>4</v>
      </c>
      <c r="I58" s="32">
        <v>30</v>
      </c>
      <c r="J58" s="15">
        <v>0</v>
      </c>
      <c r="K58" s="15">
        <v>0</v>
      </c>
      <c r="L58" s="15">
        <v>0</v>
      </c>
      <c r="M58" s="15">
        <v>30</v>
      </c>
      <c r="N58" s="15">
        <v>0</v>
      </c>
      <c r="O58" s="15">
        <v>0</v>
      </c>
      <c r="P58" s="24"/>
    </row>
    <row r="59" spans="1:16" ht="12.75">
      <c r="A59" s="24">
        <v>4</v>
      </c>
      <c r="B59" s="116" t="s">
        <v>46</v>
      </c>
      <c r="C59" s="32"/>
      <c r="D59" s="32">
        <v>4</v>
      </c>
      <c r="E59" s="32"/>
      <c r="F59" s="32">
        <f t="shared" si="3"/>
        <v>2</v>
      </c>
      <c r="G59" s="32"/>
      <c r="H59" s="32">
        <v>2</v>
      </c>
      <c r="I59" s="32">
        <v>15</v>
      </c>
      <c r="J59" s="15">
        <v>0</v>
      </c>
      <c r="K59" s="15">
        <v>0</v>
      </c>
      <c r="L59" s="15">
        <v>0</v>
      </c>
      <c r="M59" s="15">
        <v>0</v>
      </c>
      <c r="N59" s="15">
        <v>15</v>
      </c>
      <c r="O59" s="15">
        <v>0</v>
      </c>
      <c r="P59" s="24"/>
    </row>
    <row r="60" spans="1:16" ht="12.75">
      <c r="A60" s="24">
        <v>5</v>
      </c>
      <c r="B60" s="116" t="s">
        <v>34</v>
      </c>
      <c r="C60" s="32"/>
      <c r="D60" s="32">
        <v>3</v>
      </c>
      <c r="E60" s="32"/>
      <c r="F60" s="32">
        <f t="shared" si="3"/>
        <v>3</v>
      </c>
      <c r="G60" s="32">
        <v>3</v>
      </c>
      <c r="H60" s="32"/>
      <c r="I60" s="32">
        <v>30</v>
      </c>
      <c r="J60" s="15">
        <v>15</v>
      </c>
      <c r="K60" s="15">
        <v>15</v>
      </c>
      <c r="L60" s="15">
        <v>0</v>
      </c>
      <c r="M60" s="15">
        <v>0</v>
      </c>
      <c r="N60" s="15">
        <v>0</v>
      </c>
      <c r="O60" s="15">
        <v>0</v>
      </c>
      <c r="P60" s="24"/>
    </row>
    <row r="61" spans="1:16" ht="12.75">
      <c r="A61" s="24">
        <v>6</v>
      </c>
      <c r="B61" s="116" t="s">
        <v>122</v>
      </c>
      <c r="C61" s="32"/>
      <c r="D61" s="32"/>
      <c r="E61" s="32">
        <v>3</v>
      </c>
      <c r="F61" s="32">
        <f t="shared" si="3"/>
        <v>7</v>
      </c>
      <c r="G61" s="32">
        <v>7</v>
      </c>
      <c r="H61" s="32"/>
      <c r="I61" s="32">
        <v>15</v>
      </c>
      <c r="J61" s="15">
        <v>0</v>
      </c>
      <c r="K61" s="15">
        <v>15</v>
      </c>
      <c r="L61" s="15">
        <v>0</v>
      </c>
      <c r="M61" s="15">
        <v>0</v>
      </c>
      <c r="N61" s="15">
        <v>0</v>
      </c>
      <c r="O61" s="15">
        <v>0</v>
      </c>
      <c r="P61" s="4"/>
    </row>
    <row r="62" spans="1:16" ht="12.75">
      <c r="A62" s="24">
        <v>7</v>
      </c>
      <c r="B62" s="116" t="s">
        <v>123</v>
      </c>
      <c r="C62" s="32"/>
      <c r="D62" s="32"/>
      <c r="E62" s="32">
        <v>4</v>
      </c>
      <c r="F62" s="32">
        <f>G62+H62</f>
        <v>13</v>
      </c>
      <c r="G62" s="32"/>
      <c r="H62" s="32">
        <v>13</v>
      </c>
      <c r="I62" s="32">
        <v>30</v>
      </c>
      <c r="J62" s="15">
        <v>0</v>
      </c>
      <c r="K62" s="15">
        <v>0</v>
      </c>
      <c r="L62" s="15">
        <v>0</v>
      </c>
      <c r="M62" s="15">
        <v>0</v>
      </c>
      <c r="N62" s="15">
        <v>30</v>
      </c>
      <c r="O62" s="15">
        <v>0</v>
      </c>
      <c r="P62" s="4"/>
    </row>
    <row r="63" spans="1:16" ht="12.75">
      <c r="A63" s="24">
        <v>8</v>
      </c>
      <c r="B63" s="24" t="s">
        <v>35</v>
      </c>
      <c r="C63" s="32"/>
      <c r="D63" s="32">
        <v>3</v>
      </c>
      <c r="E63" s="32"/>
      <c r="F63" s="32">
        <f t="shared" si="3"/>
        <v>2</v>
      </c>
      <c r="G63" s="32">
        <v>2</v>
      </c>
      <c r="H63" s="32"/>
      <c r="I63" s="32">
        <v>15</v>
      </c>
      <c r="J63" s="15">
        <v>0</v>
      </c>
      <c r="K63" s="15">
        <v>15</v>
      </c>
      <c r="L63" s="15">
        <v>0</v>
      </c>
      <c r="M63" s="15">
        <v>0</v>
      </c>
      <c r="N63" s="15">
        <v>0</v>
      </c>
      <c r="O63" s="15">
        <v>0</v>
      </c>
      <c r="P63" s="24"/>
    </row>
    <row r="64" spans="1:16" ht="12.75">
      <c r="A64" s="24">
        <v>9</v>
      </c>
      <c r="B64" s="1" t="s">
        <v>36</v>
      </c>
      <c r="C64" s="32"/>
      <c r="D64" s="5">
        <v>3</v>
      </c>
      <c r="E64" s="32"/>
      <c r="F64" s="32">
        <f t="shared" si="3"/>
        <v>3</v>
      </c>
      <c r="G64" s="32">
        <v>3</v>
      </c>
      <c r="H64" s="32"/>
      <c r="I64" s="32">
        <v>22</v>
      </c>
      <c r="J64" s="15">
        <v>8</v>
      </c>
      <c r="K64" s="15">
        <v>6</v>
      </c>
      <c r="L64" s="15">
        <v>8</v>
      </c>
      <c r="M64" s="15">
        <v>0</v>
      </c>
      <c r="N64" s="15">
        <v>0</v>
      </c>
      <c r="O64" s="15">
        <v>0</v>
      </c>
      <c r="P64" s="3"/>
    </row>
    <row r="65" spans="1:16" ht="12.75">
      <c r="A65" s="24">
        <v>10</v>
      </c>
      <c r="B65" s="1" t="s">
        <v>77</v>
      </c>
      <c r="C65" s="32"/>
      <c r="D65" s="5">
        <v>3.4</v>
      </c>
      <c r="E65" s="32"/>
      <c r="F65" s="32">
        <f t="shared" si="3"/>
        <v>2</v>
      </c>
      <c r="G65" s="32">
        <v>1</v>
      </c>
      <c r="H65" s="32">
        <v>1</v>
      </c>
      <c r="I65" s="32">
        <v>30</v>
      </c>
      <c r="J65" s="15">
        <v>15</v>
      </c>
      <c r="K65" s="15">
        <v>0</v>
      </c>
      <c r="L65" s="15">
        <v>0</v>
      </c>
      <c r="M65" s="15">
        <v>15</v>
      </c>
      <c r="N65" s="15">
        <v>0</v>
      </c>
      <c r="O65" s="15">
        <v>0</v>
      </c>
      <c r="P65" s="4"/>
    </row>
    <row r="66" spans="1:16" ht="12.75">
      <c r="A66" s="24">
        <v>11</v>
      </c>
      <c r="B66" s="1" t="s">
        <v>52</v>
      </c>
      <c r="C66" s="32"/>
      <c r="D66" s="5">
        <v>3</v>
      </c>
      <c r="E66" s="32"/>
      <c r="F66" s="32">
        <f t="shared" si="3"/>
        <v>2</v>
      </c>
      <c r="G66" s="32">
        <v>2</v>
      </c>
      <c r="H66" s="32"/>
      <c r="I66" s="32">
        <v>15</v>
      </c>
      <c r="J66" s="15">
        <v>0</v>
      </c>
      <c r="K66" s="15">
        <v>15</v>
      </c>
      <c r="L66" s="15">
        <v>0</v>
      </c>
      <c r="M66" s="15">
        <v>0</v>
      </c>
      <c r="N66" s="15">
        <v>0</v>
      </c>
      <c r="O66" s="15">
        <v>0</v>
      </c>
      <c r="P66" s="24"/>
    </row>
    <row r="67" spans="1:16" ht="12.75">
      <c r="A67" s="24"/>
      <c r="B67" s="1"/>
      <c r="C67" s="32"/>
      <c r="D67" s="5"/>
      <c r="E67" s="32"/>
      <c r="F67" s="32"/>
      <c r="G67" s="32"/>
      <c r="H67" s="32"/>
      <c r="I67" s="32"/>
      <c r="J67" s="15"/>
      <c r="K67" s="15"/>
      <c r="L67" s="15"/>
      <c r="M67" s="15"/>
      <c r="N67" s="15"/>
      <c r="O67" s="15"/>
      <c r="P67" s="24"/>
    </row>
    <row r="68" spans="1:16" ht="12.75">
      <c r="A68" s="4"/>
      <c r="B68" s="34" t="s">
        <v>21</v>
      </c>
      <c r="C68" s="3"/>
      <c r="D68" s="3"/>
      <c r="E68" s="3"/>
      <c r="F68" s="32"/>
      <c r="G68" s="3"/>
      <c r="H68" s="3"/>
      <c r="I68" s="3"/>
      <c r="J68" s="3"/>
      <c r="K68" s="3"/>
      <c r="L68" s="3"/>
      <c r="M68" s="3"/>
      <c r="N68" s="3"/>
      <c r="O68" s="3"/>
      <c r="P68" s="4"/>
    </row>
    <row r="69" spans="1:16" s="99" customFormat="1" ht="25.5">
      <c r="A69" s="96">
        <v>12</v>
      </c>
      <c r="B69" s="58" t="s">
        <v>69</v>
      </c>
      <c r="C69" s="77"/>
      <c r="D69" s="87">
        <v>3</v>
      </c>
      <c r="E69" s="77"/>
      <c r="F69" s="93">
        <f>G69+H69</f>
        <v>3</v>
      </c>
      <c r="G69" s="77">
        <v>3</v>
      </c>
      <c r="H69" s="77"/>
      <c r="I69" s="77">
        <v>10</v>
      </c>
      <c r="J69" s="77">
        <v>10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96"/>
    </row>
    <row r="70" spans="1:16" ht="12.75">
      <c r="A70" s="4">
        <v>13</v>
      </c>
      <c r="B70" s="42" t="s">
        <v>78</v>
      </c>
      <c r="C70" s="3">
        <v>3</v>
      </c>
      <c r="D70" s="5">
        <v>3</v>
      </c>
      <c r="E70" s="3"/>
      <c r="F70" s="32">
        <f>G70+H70</f>
        <v>3</v>
      </c>
      <c r="G70" s="3">
        <v>3</v>
      </c>
      <c r="H70" s="3"/>
      <c r="I70" s="3">
        <v>18</v>
      </c>
      <c r="J70" s="3">
        <v>10</v>
      </c>
      <c r="K70" s="3">
        <v>8</v>
      </c>
      <c r="L70" s="3">
        <v>0</v>
      </c>
      <c r="M70" s="3">
        <v>0</v>
      </c>
      <c r="N70" s="3">
        <v>0</v>
      </c>
      <c r="O70" s="3">
        <v>0</v>
      </c>
      <c r="P70" s="4"/>
    </row>
    <row r="71" spans="1:16" s="99" customFormat="1" ht="25.5">
      <c r="A71" s="96">
        <v>14</v>
      </c>
      <c r="B71" s="101" t="s">
        <v>73</v>
      </c>
      <c r="C71" s="77">
        <v>4</v>
      </c>
      <c r="D71" s="87"/>
      <c r="E71" s="77"/>
      <c r="F71" s="93">
        <f>G71+H71</f>
        <v>4</v>
      </c>
      <c r="G71" s="77"/>
      <c r="H71" s="77">
        <v>4</v>
      </c>
      <c r="I71" s="77">
        <v>20</v>
      </c>
      <c r="J71" s="77">
        <v>0</v>
      </c>
      <c r="K71" s="77">
        <v>0</v>
      </c>
      <c r="L71" s="77">
        <v>0</v>
      </c>
      <c r="M71" s="77">
        <v>20</v>
      </c>
      <c r="N71" s="77">
        <v>0</v>
      </c>
      <c r="O71" s="77">
        <v>0</v>
      </c>
      <c r="P71" s="96"/>
    </row>
    <row r="72" spans="1:16" ht="12.75">
      <c r="A72" s="117">
        <v>15</v>
      </c>
      <c r="B72" s="118" t="s">
        <v>74</v>
      </c>
      <c r="C72" s="119"/>
      <c r="D72" s="120">
        <v>4</v>
      </c>
      <c r="E72" s="119"/>
      <c r="F72" s="120">
        <f>G72+H72</f>
        <v>2</v>
      </c>
      <c r="G72" s="119"/>
      <c r="H72" s="119">
        <v>2</v>
      </c>
      <c r="I72" s="119">
        <v>24</v>
      </c>
      <c r="J72" s="119">
        <v>0</v>
      </c>
      <c r="K72" s="119">
        <v>0</v>
      </c>
      <c r="L72" s="119">
        <v>0</v>
      </c>
      <c r="M72" s="119">
        <v>24</v>
      </c>
      <c r="N72" s="119">
        <v>0</v>
      </c>
      <c r="O72" s="119">
        <v>0</v>
      </c>
      <c r="P72" s="117" t="s">
        <v>120</v>
      </c>
    </row>
    <row r="73" spans="1:16" ht="12.75">
      <c r="A73" s="9"/>
      <c r="B73" s="9" t="s">
        <v>11</v>
      </c>
      <c r="C73" s="10">
        <f>COUNT(C56:C72)</f>
        <v>5</v>
      </c>
      <c r="D73" s="9"/>
      <c r="E73" s="9"/>
      <c r="F73" s="10">
        <f aca="true" t="shared" si="4" ref="F73:O73">SUM(F56:F72)</f>
        <v>60</v>
      </c>
      <c r="G73" s="10">
        <f t="shared" si="4"/>
        <v>30</v>
      </c>
      <c r="H73" s="10">
        <f t="shared" si="4"/>
        <v>30</v>
      </c>
      <c r="I73" s="10">
        <f t="shared" si="4"/>
        <v>349</v>
      </c>
      <c r="J73" s="10">
        <f t="shared" si="4"/>
        <v>88</v>
      </c>
      <c r="K73" s="10">
        <f t="shared" si="4"/>
        <v>89</v>
      </c>
      <c r="L73" s="10">
        <f t="shared" si="4"/>
        <v>8</v>
      </c>
      <c r="M73" s="10">
        <f t="shared" si="4"/>
        <v>104</v>
      </c>
      <c r="N73" s="10">
        <f t="shared" si="4"/>
        <v>60</v>
      </c>
      <c r="O73" s="10">
        <f t="shared" si="4"/>
        <v>0</v>
      </c>
      <c r="P73" s="9"/>
    </row>
    <row r="74" spans="1:16" ht="12.75">
      <c r="A74" s="13"/>
      <c r="B74" s="13" t="s">
        <v>19</v>
      </c>
      <c r="C74" s="13"/>
      <c r="D74" s="13"/>
      <c r="E74" s="13"/>
      <c r="F74" s="13"/>
      <c r="G74" s="13"/>
      <c r="H74" s="13"/>
      <c r="I74" s="13"/>
      <c r="J74" s="158">
        <f>SUM(J73:L73)</f>
        <v>185</v>
      </c>
      <c r="K74" s="158"/>
      <c r="L74" s="158"/>
      <c r="M74" s="158">
        <f>SUM(M73:O73)</f>
        <v>164</v>
      </c>
      <c r="N74" s="158"/>
      <c r="O74" s="158"/>
      <c r="P74" s="12"/>
    </row>
    <row r="75" spans="1:16" ht="12.75">
      <c r="A75" s="13"/>
      <c r="B75" t="s">
        <v>37</v>
      </c>
      <c r="C75" s="13"/>
      <c r="D75" s="13"/>
      <c r="E75" s="13"/>
      <c r="F75" s="13"/>
      <c r="G75" s="13"/>
      <c r="H75" s="13"/>
      <c r="I75" s="13"/>
      <c r="J75" s="35"/>
      <c r="K75" s="35"/>
      <c r="L75" s="35"/>
      <c r="M75" s="35"/>
      <c r="N75" s="35"/>
      <c r="O75" s="35"/>
      <c r="P75" s="12"/>
    </row>
    <row r="76" spans="1:16" ht="12.75">
      <c r="A76" s="13"/>
      <c r="C76" s="13"/>
      <c r="D76" s="13"/>
      <c r="E76" s="13"/>
      <c r="F76" s="13"/>
      <c r="G76" s="13"/>
      <c r="H76" s="13"/>
      <c r="I76" s="13"/>
      <c r="J76" s="35"/>
      <c r="K76" s="35"/>
      <c r="L76" s="35"/>
      <c r="M76" s="35"/>
      <c r="N76" s="35"/>
      <c r="O76" s="35"/>
      <c r="P76" s="12"/>
    </row>
    <row r="77" spans="1:16" ht="12.75">
      <c r="A77" s="13"/>
      <c r="B77" s="79" t="s">
        <v>98</v>
      </c>
      <c r="C77" s="78"/>
      <c r="D77" s="78"/>
      <c r="E77" s="78"/>
      <c r="F77" s="26">
        <f>SUM(F56:F66)</f>
        <v>48</v>
      </c>
      <c r="G77" s="26">
        <f>SUM(G56:G66)</f>
        <v>24</v>
      </c>
      <c r="H77" s="26">
        <f>SUM(H56:H66)</f>
        <v>24</v>
      </c>
      <c r="I77" s="59"/>
      <c r="J77" s="59"/>
      <c r="K77" s="61"/>
      <c r="L77" s="61"/>
      <c r="M77" s="35"/>
      <c r="N77" s="35"/>
      <c r="O77" s="35"/>
      <c r="P77" s="12"/>
    </row>
    <row r="78" spans="1:16" ht="12.75">
      <c r="A78" s="13"/>
      <c r="B78" s="79" t="s">
        <v>99</v>
      </c>
      <c r="C78" s="78"/>
      <c r="D78" s="78"/>
      <c r="E78" s="78"/>
      <c r="F78" s="26">
        <f>SUM(F69:F72)</f>
        <v>12</v>
      </c>
      <c r="G78" s="26">
        <f>SUM(G69:G72)</f>
        <v>6</v>
      </c>
      <c r="H78" s="26">
        <f>SUM(H69:H72)</f>
        <v>6</v>
      </c>
      <c r="I78" s="59"/>
      <c r="J78" s="59"/>
      <c r="K78" s="61"/>
      <c r="L78" s="61"/>
      <c r="M78" s="35"/>
      <c r="N78" s="35"/>
      <c r="O78" s="35"/>
      <c r="P78" s="12"/>
    </row>
    <row r="79" spans="1:16" ht="12.75">
      <c r="A79" s="13"/>
      <c r="B79" s="13"/>
      <c r="C79" s="13"/>
      <c r="D79" s="13"/>
      <c r="E79" s="13"/>
      <c r="F79" s="13"/>
      <c r="G79" s="13"/>
      <c r="H79" s="13"/>
      <c r="I79" s="13"/>
      <c r="J79" s="35"/>
      <c r="K79" s="35"/>
      <c r="L79" s="35"/>
      <c r="M79" s="35"/>
      <c r="N79" s="35"/>
      <c r="O79" s="35"/>
      <c r="P79" s="12"/>
    </row>
    <row r="80" spans="1:16" ht="12.75">
      <c r="A80" s="13"/>
      <c r="B80" s="160"/>
      <c r="C80" s="161"/>
      <c r="D80" s="161"/>
      <c r="E80" s="161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2"/>
    </row>
    <row r="81" spans="1:15" ht="12.75">
      <c r="A81" s="13"/>
      <c r="B81" s="113" t="s">
        <v>109</v>
      </c>
      <c r="C81" s="114"/>
      <c r="D81" s="114"/>
      <c r="E81" s="114"/>
      <c r="F81" s="114">
        <f>SUM(F56:F56)</f>
        <v>4</v>
      </c>
      <c r="G81" s="114">
        <f aca="true" t="shared" si="5" ref="G81:O81">SUM(G56:G56)</f>
        <v>0</v>
      </c>
      <c r="H81" s="114">
        <f t="shared" si="5"/>
        <v>4</v>
      </c>
      <c r="I81" s="114">
        <f t="shared" si="5"/>
        <v>30</v>
      </c>
      <c r="J81" s="114">
        <f t="shared" si="5"/>
        <v>0</v>
      </c>
      <c r="K81" s="114">
        <f t="shared" si="5"/>
        <v>0</v>
      </c>
      <c r="L81" s="114">
        <f t="shared" si="5"/>
        <v>0</v>
      </c>
      <c r="M81" s="114">
        <f t="shared" si="5"/>
        <v>15</v>
      </c>
      <c r="N81" s="114">
        <f t="shared" si="5"/>
        <v>15</v>
      </c>
      <c r="O81" s="114">
        <f t="shared" si="5"/>
        <v>0</v>
      </c>
    </row>
    <row r="82" spans="1:16" ht="12.75">
      <c r="A82" s="13"/>
      <c r="B82" s="125" t="s">
        <v>124</v>
      </c>
      <c r="C82" s="126"/>
      <c r="D82" s="126"/>
      <c r="E82" s="126"/>
      <c r="F82" s="126">
        <f>F72</f>
        <v>2</v>
      </c>
      <c r="G82" s="126">
        <f aca="true" t="shared" si="6" ref="G82:O82">G72</f>
        <v>0</v>
      </c>
      <c r="H82" s="126">
        <f t="shared" si="6"/>
        <v>2</v>
      </c>
      <c r="I82" s="126">
        <f t="shared" si="6"/>
        <v>24</v>
      </c>
      <c r="J82" s="126">
        <f t="shared" si="6"/>
        <v>0</v>
      </c>
      <c r="K82" s="126">
        <f t="shared" si="6"/>
        <v>0</v>
      </c>
      <c r="L82" s="126">
        <f t="shared" si="6"/>
        <v>0</v>
      </c>
      <c r="M82" s="126">
        <f t="shared" si="6"/>
        <v>24</v>
      </c>
      <c r="N82" s="126">
        <f t="shared" si="6"/>
        <v>0</v>
      </c>
      <c r="O82" s="126">
        <f t="shared" si="6"/>
        <v>0</v>
      </c>
      <c r="P82" s="12"/>
    </row>
    <row r="83" ht="12.75">
      <c r="B83" s="33"/>
    </row>
    <row r="84" ht="12.75">
      <c r="B84" s="33"/>
    </row>
    <row r="85" ht="12.75">
      <c r="B85" s="33"/>
    </row>
    <row r="86" spans="2:6" ht="12.75">
      <c r="B86" s="80" t="s">
        <v>89</v>
      </c>
      <c r="C86" s="11"/>
      <c r="D86" s="11"/>
      <c r="E86" s="11"/>
      <c r="F86" s="11">
        <f>F87+F88</f>
        <v>120</v>
      </c>
    </row>
    <row r="87" spans="2:6" ht="12.75">
      <c r="B87" s="74" t="s">
        <v>100</v>
      </c>
      <c r="C87" s="11"/>
      <c r="D87" s="11"/>
      <c r="E87" s="11"/>
      <c r="F87" s="11">
        <f>F36+F77</f>
        <v>98</v>
      </c>
    </row>
    <row r="88" spans="2:6" ht="12.75">
      <c r="B88" s="74" t="s">
        <v>101</v>
      </c>
      <c r="C88" s="11"/>
      <c r="D88" s="11"/>
      <c r="E88" s="11"/>
      <c r="F88" s="11">
        <f>F37+F78</f>
        <v>22</v>
      </c>
    </row>
    <row r="89" ht="12.75">
      <c r="B89" s="33"/>
    </row>
    <row r="91" ht="12.75">
      <c r="F91" s="86"/>
    </row>
    <row r="92" spans="2:16" s="31" customFormat="1" ht="12.75">
      <c r="B92" s="113" t="s">
        <v>109</v>
      </c>
      <c r="C92" s="114"/>
      <c r="D92" s="114"/>
      <c r="E92" s="114"/>
      <c r="F92" s="114">
        <f>+F40+F81</f>
        <v>23</v>
      </c>
      <c r="G92" s="114">
        <f aca="true" t="shared" si="7" ref="G92:O92">+G40+G81</f>
        <v>5</v>
      </c>
      <c r="H92" s="114">
        <f t="shared" si="7"/>
        <v>18</v>
      </c>
      <c r="I92" s="114">
        <f t="shared" si="7"/>
        <v>179</v>
      </c>
      <c r="J92" s="114">
        <f t="shared" si="7"/>
        <v>15</v>
      </c>
      <c r="K92" s="114">
        <f t="shared" si="7"/>
        <v>15</v>
      </c>
      <c r="L92" s="114">
        <f t="shared" si="7"/>
        <v>0</v>
      </c>
      <c r="M92" s="114">
        <f t="shared" si="7"/>
        <v>90</v>
      </c>
      <c r="N92" s="114">
        <f t="shared" si="7"/>
        <v>45</v>
      </c>
      <c r="O92" s="114">
        <f t="shared" si="7"/>
        <v>14</v>
      </c>
      <c r="P92"/>
    </row>
    <row r="93" spans="2:15" s="22" customFormat="1" ht="12.75">
      <c r="B93" s="125" t="s">
        <v>124</v>
      </c>
      <c r="C93" s="126"/>
      <c r="D93" s="126"/>
      <c r="E93" s="126"/>
      <c r="F93" s="126">
        <f>+F41+F82</f>
        <v>2</v>
      </c>
      <c r="G93" s="126">
        <f aca="true" t="shared" si="8" ref="G93:O93">+G41+G82</f>
        <v>0</v>
      </c>
      <c r="H93" s="126">
        <f t="shared" si="8"/>
        <v>2</v>
      </c>
      <c r="I93" s="126">
        <f t="shared" si="8"/>
        <v>24</v>
      </c>
      <c r="J93" s="126">
        <f t="shared" si="8"/>
        <v>0</v>
      </c>
      <c r="K93" s="126">
        <f t="shared" si="8"/>
        <v>0</v>
      </c>
      <c r="L93" s="126">
        <f t="shared" si="8"/>
        <v>0</v>
      </c>
      <c r="M93" s="126">
        <f t="shared" si="8"/>
        <v>24</v>
      </c>
      <c r="N93" s="126">
        <f t="shared" si="8"/>
        <v>0</v>
      </c>
      <c r="O93" s="126">
        <f t="shared" si="8"/>
        <v>0</v>
      </c>
    </row>
    <row r="94" spans="2:16" ht="12.75">
      <c r="B94" s="39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6:15" ht="12.75"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8" spans="2:10" ht="25.5">
      <c r="B98" s="46" t="s">
        <v>50</v>
      </c>
      <c r="C98" s="13"/>
      <c r="D98" s="74" t="s">
        <v>102</v>
      </c>
      <c r="E98" s="13"/>
      <c r="F98" s="13"/>
      <c r="G98" s="13"/>
      <c r="H98" s="13"/>
      <c r="I98" s="74" t="s">
        <v>103</v>
      </c>
      <c r="J98" s="13"/>
    </row>
    <row r="99" spans="2:10" ht="12.75">
      <c r="B99" s="13"/>
      <c r="C99" s="83" t="s">
        <v>20</v>
      </c>
      <c r="D99" s="83" t="s">
        <v>17</v>
      </c>
      <c r="E99" s="33" t="s">
        <v>104</v>
      </c>
      <c r="F99" s="83" t="s">
        <v>17</v>
      </c>
      <c r="G99" s="83"/>
      <c r="H99" s="83"/>
      <c r="I99" s="33" t="s">
        <v>104</v>
      </c>
      <c r="J99" s="83" t="s">
        <v>17</v>
      </c>
    </row>
    <row r="100" spans="2:10" ht="12.75">
      <c r="B100" s="35" t="s">
        <v>22</v>
      </c>
      <c r="C100" s="13">
        <f>+E100+I100</f>
        <v>465</v>
      </c>
      <c r="D100" s="44">
        <f>+C100/$C103</f>
        <v>0.5166666666666667</v>
      </c>
      <c r="E100" s="45">
        <f>SUM(J12:J26)+SUM(M12:M26)+SUM(J56:J66)+SUM(M56:M66)</f>
        <v>346</v>
      </c>
      <c r="F100" s="44">
        <f>+E100/$E103</f>
        <v>0.45526315789473687</v>
      </c>
      <c r="G100" s="44"/>
      <c r="H100" s="44"/>
      <c r="I100" s="45">
        <f>SUM(J28:J32)+SUM(M28:M32)+SUM(J69:J72)+SUM(M69:M72)</f>
        <v>119</v>
      </c>
      <c r="J100" s="44">
        <f>+I100/$I103</f>
        <v>0.85</v>
      </c>
    </row>
    <row r="101" spans="2:10" ht="12.75">
      <c r="B101" s="35" t="s">
        <v>23</v>
      </c>
      <c r="C101" s="13">
        <f>+E101+I101</f>
        <v>368</v>
      </c>
      <c r="D101" s="44">
        <f>+C101/$C103</f>
        <v>0.4088888888888889</v>
      </c>
      <c r="E101" s="13">
        <f>SUM(K12:K26)+SUM(N12:N26)+SUM(K56:K66)+SUM(N56:N66)</f>
        <v>347</v>
      </c>
      <c r="F101" s="44">
        <f>+E101/$E103</f>
        <v>0.45657894736842103</v>
      </c>
      <c r="G101" s="44"/>
      <c r="H101" s="44"/>
      <c r="I101" s="45">
        <f>SUM(K28:K32)+SUM(N28:N32)+SUM(K69:K72)+SUM(N69:N72)</f>
        <v>21</v>
      </c>
      <c r="J101" s="44">
        <f>+I101/$I103</f>
        <v>0.15</v>
      </c>
    </row>
    <row r="102" spans="2:10" ht="12.75">
      <c r="B102" s="35" t="s">
        <v>24</v>
      </c>
      <c r="C102" s="13">
        <f>+E102+I102</f>
        <v>67</v>
      </c>
      <c r="D102" s="44">
        <f>+C102/$C103</f>
        <v>0.07444444444444444</v>
      </c>
      <c r="E102" s="13">
        <f>+SUM(L12:L26)+SUM(O12:O26)+SUM(L56:L66)+SUM(O56:O66)</f>
        <v>67</v>
      </c>
      <c r="F102" s="44">
        <f>+E102/$E103</f>
        <v>0.0881578947368421</v>
      </c>
      <c r="G102" s="44"/>
      <c r="H102" s="44"/>
      <c r="I102" s="45">
        <f>SUM(L28:L32)+SUM(O28:O32)+SUM(L69:L72)+SUM(O69:O72)</f>
        <v>0</v>
      </c>
      <c r="J102" s="44">
        <f>+I102/$I103</f>
        <v>0</v>
      </c>
    </row>
    <row r="103" spans="2:10" ht="12.75">
      <c r="B103" s="35" t="s">
        <v>20</v>
      </c>
      <c r="C103" s="13">
        <f>+E103+I103</f>
        <v>900</v>
      </c>
      <c r="D103" s="44">
        <f>+C103/$C103</f>
        <v>1</v>
      </c>
      <c r="E103" s="13">
        <f>SUM(E100:E102)</f>
        <v>760</v>
      </c>
      <c r="F103" s="44">
        <f>+E103/$E103</f>
        <v>1</v>
      </c>
      <c r="G103" s="44"/>
      <c r="H103" s="44"/>
      <c r="I103" s="45">
        <f>SUM(I100:I102)</f>
        <v>140</v>
      </c>
      <c r="J103" s="44">
        <f>+I103/$I103</f>
        <v>1</v>
      </c>
    </row>
    <row r="106" spans="3:4" ht="12.75">
      <c r="C106" s="63" t="s">
        <v>18</v>
      </c>
      <c r="D106" s="63" t="s">
        <v>17</v>
      </c>
    </row>
    <row r="107" spans="1:4" ht="12.75">
      <c r="A107" s="73"/>
      <c r="B107" s="11" t="s">
        <v>79</v>
      </c>
      <c r="C107" s="81">
        <f>+SUM(C108:C112)</f>
        <v>50</v>
      </c>
      <c r="D107" s="82">
        <f>(C107/120)*100</f>
        <v>41.66666666666667</v>
      </c>
    </row>
    <row r="108" spans="2:4" ht="12.75">
      <c r="B108" s="84" t="s">
        <v>105</v>
      </c>
      <c r="C108" s="85">
        <v>4</v>
      </c>
      <c r="D108" s="64"/>
    </row>
    <row r="109" spans="2:4" ht="12.75">
      <c r="B109" s="127" t="s">
        <v>125</v>
      </c>
      <c r="C109" s="18">
        <v>20</v>
      </c>
      <c r="D109" s="13"/>
    </row>
    <row r="110" spans="2:4" ht="12.75">
      <c r="B110" s="84" t="s">
        <v>106</v>
      </c>
      <c r="C110" s="18">
        <v>2</v>
      </c>
      <c r="D110" s="13"/>
    </row>
    <row r="111" spans="2:4" ht="12.75">
      <c r="B111" s="84" t="s">
        <v>107</v>
      </c>
      <c r="C111" s="18">
        <v>22</v>
      </c>
      <c r="D111" s="13"/>
    </row>
    <row r="112" spans="2:3" ht="12.75">
      <c r="B112" s="84" t="s">
        <v>119</v>
      </c>
      <c r="C112" s="18">
        <v>2</v>
      </c>
    </row>
    <row r="113" spans="2:3" ht="12.75">
      <c r="B113" s="84"/>
      <c r="C113" s="18"/>
    </row>
    <row r="115" ht="28.5">
      <c r="B115" s="88" t="s">
        <v>110</v>
      </c>
    </row>
    <row r="116" spans="1:3" ht="45">
      <c r="A116" s="89"/>
      <c r="B116" s="90" t="s">
        <v>111</v>
      </c>
      <c r="C116" s="91">
        <v>120</v>
      </c>
    </row>
    <row r="117" spans="1:3" ht="15">
      <c r="A117" s="89"/>
      <c r="B117" s="92" t="s">
        <v>112</v>
      </c>
      <c r="C117" s="91">
        <v>23</v>
      </c>
    </row>
    <row r="118" spans="1:3" ht="30">
      <c r="A118" s="89"/>
      <c r="B118" s="92" t="s">
        <v>113</v>
      </c>
      <c r="C118" s="91">
        <v>2</v>
      </c>
    </row>
    <row r="119" spans="1:3" ht="75">
      <c r="A119" s="89"/>
      <c r="B119" s="92" t="s">
        <v>114</v>
      </c>
      <c r="C119" s="91">
        <v>0</v>
      </c>
    </row>
  </sheetData>
  <sheetProtection/>
  <mergeCells count="36">
    <mergeCell ref="B80:E80"/>
    <mergeCell ref="J74:L74"/>
    <mergeCell ref="M74:O74"/>
    <mergeCell ref="A53:A55"/>
    <mergeCell ref="B53:B55"/>
    <mergeCell ref="E54:E55"/>
    <mergeCell ref="I53:O53"/>
    <mergeCell ref="F54:F55"/>
    <mergeCell ref="J54:L54"/>
    <mergeCell ref="M54:O54"/>
    <mergeCell ref="A9:A11"/>
    <mergeCell ref="B9:B11"/>
    <mergeCell ref="C9:E9"/>
    <mergeCell ref="I9:O9"/>
    <mergeCell ref="G10:G11"/>
    <mergeCell ref="H10:H11"/>
    <mergeCell ref="I10:I11"/>
    <mergeCell ref="C10:C11"/>
    <mergeCell ref="D10:D11"/>
    <mergeCell ref="E10:E11"/>
    <mergeCell ref="I34:K34"/>
    <mergeCell ref="F53:H53"/>
    <mergeCell ref="G54:G55"/>
    <mergeCell ref="H54:H55"/>
    <mergeCell ref="I54:I55"/>
    <mergeCell ref="B39:E39"/>
    <mergeCell ref="P9:P11"/>
    <mergeCell ref="F10:F11"/>
    <mergeCell ref="J10:L10"/>
    <mergeCell ref="M10:O10"/>
    <mergeCell ref="C53:E53"/>
    <mergeCell ref="L34:N34"/>
    <mergeCell ref="F9:H9"/>
    <mergeCell ref="P53:P55"/>
    <mergeCell ref="C54:C55"/>
    <mergeCell ref="D54:D55"/>
  </mergeCells>
  <printOptions/>
  <pageMargins left="0.3937007874015748" right="0.3937007874015748" top="0.31496062992125984" bottom="0.31496062992125984" header="0.2755905511811024" footer="0.2755905511811024"/>
  <pageSetup horizontalDpi="180" verticalDpi="180" orientation="landscape" paperSize="9" scale="85" r:id="rId1"/>
  <rowBreaks count="2" manualBreakCount="2">
    <brk id="45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user</cp:lastModifiedBy>
  <cp:lastPrinted>2013-05-04T10:25:17Z</cp:lastPrinted>
  <dcterms:created xsi:type="dcterms:W3CDTF">2009-03-13T14:33:04Z</dcterms:created>
  <dcterms:modified xsi:type="dcterms:W3CDTF">2013-05-04T10:27:05Z</dcterms:modified>
  <cp:category/>
  <cp:version/>
  <cp:contentType/>
  <cp:contentStatus/>
</cp:coreProperties>
</file>