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0"/>
  </bookViews>
  <sheets>
    <sheet name="ZARZADZANIE_LM" sheetId="1" r:id="rId1"/>
    <sheet name="ZARZADZANIE_ZJiŚ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<sst xmlns="http://schemas.openxmlformats.org/spreadsheetml/2006/main" count="906" uniqueCount="189">
  <si>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</si>
  <si>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</si>
  <si>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</si>
  <si>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</si>
  <si>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</si>
  <si>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</si>
  <si>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</si>
  <si>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</si>
  <si>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</si>
  <si>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</si>
  <si>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</si>
  <si>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</si>
  <si>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</si>
  <si>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</si>
  <si>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</si>
  <si>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</si>
  <si>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</si>
  <si>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</si>
  <si>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</si>
  <si>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</si>
  <si>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</si>
  <si>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</si>
  <si>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</si>
  <si>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</si>
  <si>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</si>
  <si>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</si>
  <si>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</si>
  <si>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</si>
  <si>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</si>
  <si>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</si>
  <si>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</si>
  <si>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</si>
  <si>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</si>
  <si>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</si>
  <si>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</si>
  <si>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</si>
  <si>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</si>
  <si>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</si>
  <si>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</si>
  <si>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</si>
  <si>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</si>
  <si>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</si>
  <si>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</si>
  <si>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</si>
  <si>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</si>
  <si>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</si>
  <si>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</si>
  <si>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</si>
  <si>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</si>
  <si>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</si>
  <si>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</si>
  <si>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</si>
  <si>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</si>
  <si>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</si>
  <si>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</si>
  <si>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Studia niestacjonarne I stopnia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</si>
  <si>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</si>
  <si>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</si>
  <si>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</si>
  <si>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</si>
  <si>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</si>
  <si>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</si>
  <si>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</si>
  <si>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</si>
  <si>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</si>
  <si>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</si>
  <si>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</si>
  <si>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</si>
  <si>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</si>
  <si>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</si>
  <si>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</si>
  <si>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</si>
  <si>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Specjalność: Zarządzanie Jakością i Środowiskiem</t>
  </si>
  <si>
    <t>Specjalność: Zarządzanie Gospodarką Turystyczną i Hotelarstwem</t>
  </si>
  <si>
    <t>JO</t>
  </si>
  <si>
    <t>min.godz.</t>
  </si>
  <si>
    <t>min. ECTS</t>
  </si>
  <si>
    <t>1, 2</t>
  </si>
  <si>
    <t>3, 4</t>
  </si>
  <si>
    <t>Specjalność: –</t>
  </si>
  <si>
    <t>* student wybiera jeden wykład w ramach specjalności</t>
  </si>
  <si>
    <t>Informatyka w zarządzaniu</t>
  </si>
  <si>
    <t>PK</t>
  </si>
  <si>
    <t>PS</t>
  </si>
  <si>
    <t>11a</t>
  </si>
  <si>
    <t>11b</t>
  </si>
  <si>
    <t>Współdziałanie gospodarcze przedsiębiorstw</t>
  </si>
  <si>
    <t>12a</t>
  </si>
  <si>
    <t>12b</t>
  </si>
  <si>
    <t>13a</t>
  </si>
  <si>
    <t>13b</t>
  </si>
  <si>
    <t>14a</t>
  </si>
  <si>
    <t>14b</t>
  </si>
  <si>
    <t>RAZEM (a)</t>
  </si>
  <si>
    <t>RAZEM (b)</t>
  </si>
  <si>
    <t>Razem godziny w semestrze (a)</t>
  </si>
  <si>
    <t>Razem godziny w semestrze (b)</t>
  </si>
  <si>
    <t>Do wyboru (co najmniej 30%)</t>
  </si>
  <si>
    <t>a</t>
  </si>
  <si>
    <t>b</t>
  </si>
  <si>
    <t>Zarządzanie Jakością i Środowiskiem (a, a)</t>
  </si>
  <si>
    <t>Zarządzanie Jakością i Środowiskiem (a, b)</t>
  </si>
  <si>
    <t>Zarządzanie Jakością i Środowiskiem (b, b)</t>
  </si>
  <si>
    <t>Zarządzanie Jakością i Środowiskiem (średnia)</t>
  </si>
  <si>
    <t>Zarządzanie Gospodarką Turystyczną i Hotelarstwem (a, a)</t>
  </si>
  <si>
    <t>Zarządzanie Gospodarką Turystyczną i Hotelarstwem (a, b)</t>
  </si>
  <si>
    <t>Zarządzanie Gospodarką Turystyczną i Hotelarstwem (b, a)</t>
  </si>
  <si>
    <t>Zarządzanie Gospodarką Turystyczną i Hotelarstwem (b, b)</t>
  </si>
  <si>
    <t>Zarządzanie Gospodarką Turystyczną i Hotelarstwem (średnia)</t>
  </si>
  <si>
    <t>do wyboru z pary 13a i 13b</t>
  </si>
  <si>
    <t>do wyboru z pary 12a i 12b</t>
  </si>
  <si>
    <t>do wyboru z pary 11a i 11b</t>
  </si>
  <si>
    <t>do wyboru z pary 14a i 14b</t>
  </si>
  <si>
    <t>do wyboru z pary 14a i 14 b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</si>
  <si>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</si>
  <si>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</si>
  <si>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</si>
  <si>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</si>
  <si>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</si>
  <si>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Zarządzanie produkcją</t>
  </si>
  <si>
    <t>Wykład do wyboru*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</si>
  <si>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</si>
  <si>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</si>
  <si>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</si>
  <si>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</si>
  <si>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</si>
  <si>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</si>
  <si>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Logistyka dystrybucji</t>
  </si>
  <si>
    <t>Ekonomika turystyki</t>
  </si>
  <si>
    <t>Ekonomika handlu i usług</t>
  </si>
  <si>
    <t>Nauka o przedsiębiorstwie turystycznym</t>
  </si>
  <si>
    <t>Kanon krajoznawczy</t>
  </si>
  <si>
    <t>Elementy teorii konsumpcji</t>
  </si>
  <si>
    <t>Zagospodarowanie turystyczne kraju</t>
  </si>
  <si>
    <t>Hotelarstwo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</si>
  <si>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</si>
  <si>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</si>
  <si>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</si>
  <si>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</si>
  <si>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</si>
  <si>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</si>
  <si>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</si>
  <si>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</si>
  <si>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</si>
  <si>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Systemy zarządzania jakością i środowiskiem</t>
  </si>
  <si>
    <t>Przyrodnicze, prawne i etyczne podstawy ochrony środowiska</t>
  </si>
  <si>
    <t>Ekonomia środowiska</t>
  </si>
  <si>
    <t>Metody doskonalenia systemów zarządzania</t>
  </si>
  <si>
    <t>Prośrodowiskowe zarządzanie organizacją</t>
  </si>
  <si>
    <t>Analiza wskaźnikowa i benchmarking</t>
  </si>
  <si>
    <t>Audity jakości i środowiska</t>
  </si>
  <si>
    <t>Finanse i rachunkowość środowiska</t>
  </si>
  <si>
    <t>Zarządzanie zrównoważonym rozwojem</t>
  </si>
  <si>
    <t>Marketing ekologiczny i modele konsumpcji</t>
  </si>
  <si>
    <t>Analiza kosztów i korzyści</t>
  </si>
  <si>
    <t>Plan studiów na rok akad. 2012/2013</t>
  </si>
  <si>
    <t>RAZEM ECTS (145+35)</t>
  </si>
  <si>
    <t>Zarządzanie Jakością i Środowiskiem  (b, a)</t>
  </si>
  <si>
    <t>S3</t>
  </si>
  <si>
    <t>S4</t>
  </si>
  <si>
    <t>S1</t>
  </si>
  <si>
    <t>S2</t>
  </si>
  <si>
    <t>S5</t>
  </si>
  <si>
    <t>S6</t>
  </si>
  <si>
    <t>Zal. przedm. w semestrze</t>
  </si>
  <si>
    <t>Zal. z oceną</t>
  </si>
  <si>
    <t>Zal. bez oceny</t>
  </si>
  <si>
    <t>Ogółem w roku</t>
  </si>
  <si>
    <t>ECTS - przedmioty na kierunku</t>
  </si>
  <si>
    <t>3 tygodnie - S4</t>
  </si>
  <si>
    <t>ECTS - przedmioty na specjalności</t>
  </si>
  <si>
    <t>ECTS - przedmioty na kierunku (145)</t>
  </si>
  <si>
    <t>ECTS - przedmioty na specjalności (35)</t>
  </si>
  <si>
    <t>Przedmiot do wyboru</t>
  </si>
  <si>
    <t>Plan studiów na rok akad. 2013/2014</t>
  </si>
  <si>
    <t>Plan studiów na rok akad. 2011/2012</t>
  </si>
  <si>
    <t>Godz.</t>
  </si>
  <si>
    <t>Specjalność</t>
  </si>
  <si>
    <t>Logistyka menedżerska (a, a)</t>
  </si>
  <si>
    <t>Logistyka menedżerska (a, b)</t>
  </si>
  <si>
    <t>Logistyka menedżerska (b, a)</t>
  </si>
  <si>
    <t>Logistyka menedżerska (b, b)</t>
  </si>
  <si>
    <t>Logistyka menedżerska (średnia)</t>
  </si>
  <si>
    <t>Wykład do wyboru</t>
  </si>
  <si>
    <t>Metody statystyczne w doskonaleniu procesów</t>
  </si>
  <si>
    <t>Ekologia społeczna</t>
  </si>
  <si>
    <t>Specjalność: Logistyka Menedżerska</t>
  </si>
  <si>
    <t>Wydział Ekonomii, Zarządzania i Turystyki</t>
  </si>
  <si>
    <t>Załącznik do Uchwały Rady Wydziału nr 25/2012 z dnia 30.03.2012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</si>
</sst>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9" tint="-0.4999699890613556"/>
      <name val="Arial CE"/>
      <family val="0"/>
    </font>
    <font>
      <sz val="10"/>
      <color theme="5"/>
      <name val="Arial CE"/>
      <family val="0"/>
    </font>
    <font>
      <sz val="10"/>
      <color rgb="FF0070C0"/>
      <name val="Arial CE"/>
      <family val="0"/>
    </font>
    <font>
      <b/>
      <sz val="10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shrinkToFi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0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64" customFormat="1" ht="15.75">
      <c r="A1" s="64" t="s">
        <v>188</v>
      </c>
    </row>
    <row r="3" spans="2:13" ht="12.75">
      <c r="B3" s="15" t="s">
        <v>175</v>
      </c>
      <c r="D3" s="15"/>
      <c r="E3" s="20" t="s">
        <v>29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187</v>
      </c>
      <c r="D4" s="15"/>
      <c r="E4" s="55">
        <f>I4/I7</f>
        <v>0.5026041666666666</v>
      </c>
      <c r="F4" s="20" t="s">
        <v>31</v>
      </c>
      <c r="G4" s="20"/>
      <c r="H4" s="20"/>
      <c r="I4" s="20">
        <f>J23+M23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55">
        <f>I5/I7</f>
        <v>0.4192708333333333</v>
      </c>
      <c r="F5" s="20" t="s">
        <v>32</v>
      </c>
      <c r="G5" s="20"/>
      <c r="H5" s="20"/>
      <c r="I5" s="20">
        <f>K23+N23</f>
        <v>161</v>
      </c>
      <c r="J5" s="15"/>
      <c r="K5" s="15"/>
      <c r="L5" s="15"/>
      <c r="M5" s="15"/>
    </row>
    <row r="6" spans="2:13" ht="12.75">
      <c r="B6" t="s">
        <v>1</v>
      </c>
      <c r="D6" s="15"/>
      <c r="E6" s="55">
        <f>I6/I7</f>
        <v>0.078125</v>
      </c>
      <c r="F6" s="20" t="s">
        <v>33</v>
      </c>
      <c r="G6" s="20"/>
      <c r="H6" s="20"/>
      <c r="I6" s="20">
        <f>L23+O23</f>
        <v>30</v>
      </c>
      <c r="J6" s="15"/>
      <c r="K6" s="15"/>
      <c r="L6" s="15"/>
      <c r="M6" s="15"/>
    </row>
    <row r="7" spans="2:13" ht="12.75">
      <c r="B7" t="s">
        <v>35</v>
      </c>
      <c r="D7" s="15"/>
      <c r="E7" s="55">
        <f>SUM(E4:E6)</f>
        <v>1</v>
      </c>
      <c r="F7" s="20" t="s">
        <v>2</v>
      </c>
      <c r="G7" s="20"/>
      <c r="H7" s="20"/>
      <c r="I7" s="20">
        <f>SUM(I4:I6)</f>
        <v>384</v>
      </c>
      <c r="J7" s="15"/>
      <c r="K7" s="15"/>
      <c r="L7" s="15"/>
      <c r="M7" s="15"/>
    </row>
    <row r="8" spans="2:13" ht="12.75">
      <c r="B8" t="s">
        <v>79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49" t="s">
        <v>24</v>
      </c>
      <c r="B9" s="149" t="s">
        <v>3</v>
      </c>
      <c r="C9" s="150" t="s">
        <v>164</v>
      </c>
      <c r="D9" s="150"/>
      <c r="E9" s="150"/>
      <c r="F9" s="158" t="s">
        <v>4</v>
      </c>
      <c r="G9" s="159"/>
      <c r="H9" s="160"/>
      <c r="I9" s="150" t="s">
        <v>5</v>
      </c>
      <c r="J9" s="149"/>
      <c r="K9" s="149"/>
      <c r="L9" s="149"/>
      <c r="M9" s="149"/>
      <c r="N9" s="149"/>
      <c r="O9" s="149"/>
      <c r="P9" s="136" t="s">
        <v>6</v>
      </c>
    </row>
    <row r="10" spans="1:16" s="1" customFormat="1" ht="12.75" customHeight="1">
      <c r="A10" s="149"/>
      <c r="B10" s="153"/>
      <c r="C10" s="139" t="s">
        <v>7</v>
      </c>
      <c r="D10" s="144" t="s">
        <v>165</v>
      </c>
      <c r="E10" s="144" t="s">
        <v>166</v>
      </c>
      <c r="F10" s="139" t="s">
        <v>66</v>
      </c>
      <c r="G10" s="139" t="s">
        <v>160</v>
      </c>
      <c r="H10" s="139" t="s">
        <v>161</v>
      </c>
      <c r="I10" s="144" t="s">
        <v>167</v>
      </c>
      <c r="J10" s="141" t="s">
        <v>160</v>
      </c>
      <c r="K10" s="142"/>
      <c r="L10" s="143"/>
      <c r="M10" s="141" t="s">
        <v>161</v>
      </c>
      <c r="N10" s="142"/>
      <c r="O10" s="143"/>
      <c r="P10" s="137"/>
    </row>
    <row r="11" spans="1:16" s="1" customFormat="1" ht="12.75">
      <c r="A11" s="149"/>
      <c r="B11" s="153"/>
      <c r="C11" s="140"/>
      <c r="D11" s="145"/>
      <c r="E11" s="145"/>
      <c r="F11" s="140"/>
      <c r="G11" s="140"/>
      <c r="H11" s="140"/>
      <c r="I11" s="145"/>
      <c r="J11" s="62" t="s">
        <v>8</v>
      </c>
      <c r="K11" s="63" t="s">
        <v>9</v>
      </c>
      <c r="L11" s="63" t="s">
        <v>10</v>
      </c>
      <c r="M11" s="63" t="s">
        <v>8</v>
      </c>
      <c r="N11" s="63" t="s">
        <v>9</v>
      </c>
      <c r="O11" s="63" t="s">
        <v>10</v>
      </c>
      <c r="P11" s="138"/>
    </row>
    <row r="12" spans="1:16" s="33" customFormat="1" ht="12.75">
      <c r="A12" s="122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122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2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122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122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10</v>
      </c>
      <c r="G15" s="32">
        <v>10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6" s="24" customFormat="1" ht="12.75">
      <c r="A16" s="71">
        <v>5</v>
      </c>
      <c r="B16" s="21" t="s">
        <v>36</v>
      </c>
      <c r="C16" s="22">
        <v>2</v>
      </c>
      <c r="D16" s="22">
        <v>2</v>
      </c>
      <c r="E16" s="22"/>
      <c r="F16" s="22">
        <f t="shared" si="0"/>
        <v>6</v>
      </c>
      <c r="G16" s="22"/>
      <c r="H16" s="22">
        <v>6</v>
      </c>
      <c r="I16" s="22">
        <v>30</v>
      </c>
      <c r="J16" s="22">
        <v>0</v>
      </c>
      <c r="K16" s="22">
        <v>0</v>
      </c>
      <c r="L16" s="22">
        <v>0</v>
      </c>
      <c r="M16" s="22">
        <v>15</v>
      </c>
      <c r="N16" s="22">
        <v>15</v>
      </c>
      <c r="O16" s="22">
        <v>0</v>
      </c>
      <c r="P16" s="21"/>
    </row>
    <row r="17" spans="1:16" s="37" customFormat="1" ht="12.75">
      <c r="A17" s="123">
        <v>6</v>
      </c>
      <c r="B17" s="34" t="s">
        <v>15</v>
      </c>
      <c r="C17" s="35"/>
      <c r="D17" s="36">
        <v>1</v>
      </c>
      <c r="E17" s="35"/>
      <c r="F17" s="35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</row>
    <row r="18" spans="1:16" s="37" customFormat="1" ht="12.75">
      <c r="A18" s="123">
        <v>7</v>
      </c>
      <c r="B18" s="34" t="s">
        <v>185</v>
      </c>
      <c r="C18" s="35">
        <v>2</v>
      </c>
      <c r="D18" s="36"/>
      <c r="E18" s="35"/>
      <c r="F18" s="35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</row>
    <row r="19" spans="1:16" s="37" customFormat="1" ht="12.75">
      <c r="A19" s="123">
        <v>8</v>
      </c>
      <c r="B19" s="34" t="s">
        <v>14</v>
      </c>
      <c r="C19" s="35"/>
      <c r="D19" s="35">
        <v>1</v>
      </c>
      <c r="E19" s="35"/>
      <c r="F19" s="35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29" customFormat="1" ht="12.75">
      <c r="A20" s="124">
        <v>9</v>
      </c>
      <c r="B20" s="46" t="s">
        <v>11</v>
      </c>
      <c r="C20" s="47"/>
      <c r="D20" s="47" t="s">
        <v>77</v>
      </c>
      <c r="E20" s="47"/>
      <c r="F20" s="35">
        <f t="shared" si="0"/>
        <v>2</v>
      </c>
      <c r="G20" s="47">
        <v>0</v>
      </c>
      <c r="H20" s="47">
        <v>2</v>
      </c>
      <c r="I20" s="47">
        <v>44</v>
      </c>
      <c r="J20" s="48">
        <v>0</v>
      </c>
      <c r="K20" s="48">
        <v>22</v>
      </c>
      <c r="L20" s="48">
        <v>0</v>
      </c>
      <c r="M20" s="48">
        <v>0</v>
      </c>
      <c r="N20" s="48">
        <v>22</v>
      </c>
      <c r="O20" s="48">
        <v>0</v>
      </c>
      <c r="P20" s="70"/>
    </row>
    <row r="21" spans="1:16" s="73" customFormat="1" ht="24">
      <c r="A21" s="125">
        <v>10</v>
      </c>
      <c r="B21" s="128" t="s">
        <v>38</v>
      </c>
      <c r="C21" s="126">
        <v>2</v>
      </c>
      <c r="D21" s="127"/>
      <c r="E21" s="126"/>
      <c r="F21" s="126">
        <f t="shared" si="0"/>
        <v>4</v>
      </c>
      <c r="G21" s="126"/>
      <c r="H21" s="126">
        <v>4</v>
      </c>
      <c r="I21" s="126">
        <v>12</v>
      </c>
      <c r="J21" s="115">
        <v>0</v>
      </c>
      <c r="K21" s="115">
        <v>0</v>
      </c>
      <c r="L21" s="115">
        <v>0</v>
      </c>
      <c r="M21" s="115">
        <v>12</v>
      </c>
      <c r="N21" s="115">
        <v>0</v>
      </c>
      <c r="O21" s="115">
        <v>0</v>
      </c>
      <c r="P21" s="126"/>
    </row>
    <row r="22" spans="1:16" s="1" customFormat="1" ht="12.75">
      <c r="A22" s="63">
        <v>11</v>
      </c>
      <c r="B22" s="3" t="s">
        <v>19</v>
      </c>
      <c r="C22" s="2">
        <v>2</v>
      </c>
      <c r="D22" s="2">
        <v>2</v>
      </c>
      <c r="E22" s="2"/>
      <c r="F22" s="7">
        <f t="shared" si="0"/>
        <v>6</v>
      </c>
      <c r="G22" s="2"/>
      <c r="H22" s="2">
        <v>6</v>
      </c>
      <c r="I22" s="2">
        <v>24</v>
      </c>
      <c r="J22" s="2">
        <v>0</v>
      </c>
      <c r="K22" s="2">
        <v>0</v>
      </c>
      <c r="L22" s="2">
        <v>0</v>
      </c>
      <c r="M22" s="2">
        <v>12</v>
      </c>
      <c r="N22" s="2">
        <v>12</v>
      </c>
      <c r="O22" s="2">
        <v>0</v>
      </c>
      <c r="P22" s="3"/>
    </row>
    <row r="23" spans="1:16" s="13" customFormat="1" ht="12.75">
      <c r="A23" s="11"/>
      <c r="B23" s="11" t="s">
        <v>17</v>
      </c>
      <c r="C23" s="12">
        <f>COUNT(C12:C22)</f>
        <v>7</v>
      </c>
      <c r="D23" s="11"/>
      <c r="E23" s="11"/>
      <c r="F23" s="12">
        <f>SUM(F12:F22)</f>
        <v>60</v>
      </c>
      <c r="G23" s="12">
        <f aca="true" t="shared" si="1" ref="G23:O23">SUM(G12:G22)</f>
        <v>33</v>
      </c>
      <c r="H23" s="12">
        <f t="shared" si="1"/>
        <v>27</v>
      </c>
      <c r="I23" s="12">
        <f t="shared" si="1"/>
        <v>384</v>
      </c>
      <c r="J23" s="12">
        <f t="shared" si="1"/>
        <v>90</v>
      </c>
      <c r="K23" s="12">
        <f t="shared" si="1"/>
        <v>112</v>
      </c>
      <c r="L23" s="12">
        <f t="shared" si="1"/>
        <v>30</v>
      </c>
      <c r="M23" s="12">
        <f t="shared" si="1"/>
        <v>103</v>
      </c>
      <c r="N23" s="12">
        <f t="shared" si="1"/>
        <v>49</v>
      </c>
      <c r="O23" s="12">
        <f t="shared" si="1"/>
        <v>0</v>
      </c>
      <c r="P23" s="11"/>
    </row>
    <row r="24" spans="1:16" s="13" customFormat="1" ht="12.75">
      <c r="A24" s="14"/>
      <c r="B24" s="18" t="s">
        <v>59</v>
      </c>
      <c r="C24" s="19"/>
      <c r="D24" s="19"/>
      <c r="E24" s="19"/>
      <c r="F24" s="19"/>
      <c r="G24" s="19"/>
      <c r="H24" s="19"/>
      <c r="J24" s="157">
        <f>SUM(J23:L23)</f>
        <v>232</v>
      </c>
      <c r="K24" s="157"/>
      <c r="L24" s="157"/>
      <c r="M24" s="157">
        <f>SUM(M23:O23)</f>
        <v>152</v>
      </c>
      <c r="N24" s="157"/>
      <c r="O24" s="157"/>
      <c r="P24" s="14"/>
    </row>
    <row r="25" spans="1:16" s="13" customFormat="1" ht="12.75">
      <c r="A25" s="14"/>
      <c r="B25" s="84" t="s">
        <v>168</v>
      </c>
      <c r="C25" s="19"/>
      <c r="D25" s="19"/>
      <c r="E25" s="19"/>
      <c r="F25" s="85">
        <f>SUM(F12:F22)</f>
        <v>60</v>
      </c>
      <c r="G25" s="85">
        <f>SUM(G12:G22)</f>
        <v>33</v>
      </c>
      <c r="H25" s="85">
        <f>SUM(H12:H22)</f>
        <v>27</v>
      </c>
      <c r="I25" s="59"/>
      <c r="J25" s="59"/>
      <c r="K25" s="57"/>
      <c r="L25" s="57"/>
      <c r="M25" s="57"/>
      <c r="N25" s="57"/>
      <c r="O25" s="57"/>
      <c r="P25" s="14"/>
    </row>
    <row r="26" spans="2:16" s="1" customFormat="1" ht="12.75">
      <c r="B26" s="60"/>
      <c r="C26" s="83"/>
      <c r="D26" s="83"/>
      <c r="E26" s="83"/>
      <c r="F26" s="61"/>
      <c r="G26" s="61"/>
      <c r="H26" s="61"/>
      <c r="I26" s="59"/>
      <c r="J26" s="59"/>
      <c r="K26" s="57"/>
      <c r="L26" s="57"/>
      <c r="M26" s="57"/>
      <c r="N26" s="57"/>
      <c r="O26" s="10"/>
      <c r="P26" s="9"/>
    </row>
    <row r="27" spans="2:16" s="1" customFormat="1" ht="12.75">
      <c r="B27" s="60"/>
      <c r="C27" s="83"/>
      <c r="D27" s="83"/>
      <c r="E27" s="83"/>
      <c r="F27" s="61"/>
      <c r="G27" s="61"/>
      <c r="H27" s="61"/>
      <c r="I27" s="59"/>
      <c r="J27" s="59"/>
      <c r="K27" s="57"/>
      <c r="L27" s="57"/>
      <c r="M27" s="57"/>
      <c r="N27" s="57"/>
      <c r="O27" s="10"/>
      <c r="P27" s="9"/>
    </row>
    <row r="28" spans="2:5" ht="12.75">
      <c r="B28" s="134" t="s">
        <v>62</v>
      </c>
      <c r="C28" s="135"/>
      <c r="D28" s="135"/>
      <c r="E28" s="135"/>
    </row>
    <row r="29" spans="2:15" s="39" customFormat="1" ht="12.75">
      <c r="B29" s="39" t="s">
        <v>63</v>
      </c>
      <c r="F29" s="39">
        <f>SUM(F12:F15)</f>
        <v>34</v>
      </c>
      <c r="I29" s="39">
        <f aca="true" t="shared" si="2" ref="I29:O29">SUM(I12:I15)</f>
        <v>184</v>
      </c>
      <c r="J29" s="39">
        <f t="shared" si="2"/>
        <v>60</v>
      </c>
      <c r="K29" s="39">
        <f t="shared" si="2"/>
        <v>90</v>
      </c>
      <c r="L29" s="39">
        <f t="shared" si="2"/>
        <v>0</v>
      </c>
      <c r="M29" s="39">
        <f t="shared" si="2"/>
        <v>34</v>
      </c>
      <c r="N29" s="39">
        <f t="shared" si="2"/>
        <v>0</v>
      </c>
      <c r="O29" s="39">
        <f t="shared" si="2"/>
        <v>0</v>
      </c>
    </row>
    <row r="30" spans="2:15" s="25" customFormat="1" ht="12.75">
      <c r="B30" s="25" t="s">
        <v>64</v>
      </c>
      <c r="F30" s="50">
        <f>SUM(F16:F16)</f>
        <v>6</v>
      </c>
      <c r="G30" s="50"/>
      <c r="H30" s="50"/>
      <c r="I30" s="25">
        <f>SUM(I16:I16)</f>
        <v>30</v>
      </c>
      <c r="J30" s="25">
        <f aca="true" t="shared" si="3" ref="J30:O30">SUM(J16:J16)</f>
        <v>0</v>
      </c>
      <c r="K30" s="25">
        <f t="shared" si="3"/>
        <v>0</v>
      </c>
      <c r="L30" s="25">
        <f t="shared" si="3"/>
        <v>0</v>
      </c>
      <c r="M30" s="25">
        <f t="shared" si="3"/>
        <v>15</v>
      </c>
      <c r="N30" s="25">
        <f t="shared" si="3"/>
        <v>15</v>
      </c>
      <c r="O30" s="25">
        <f t="shared" si="3"/>
        <v>0</v>
      </c>
    </row>
    <row r="31" spans="2:15" s="40" customFormat="1" ht="12.75">
      <c r="B31" s="40" t="s">
        <v>65</v>
      </c>
      <c r="F31" s="49">
        <f>SUM(F17:F18)</f>
        <v>6</v>
      </c>
      <c r="G31" s="49"/>
      <c r="H31" s="49"/>
      <c r="I31" s="40">
        <f>+SUM(I17:I18)</f>
        <v>60</v>
      </c>
      <c r="J31" s="40">
        <f aca="true" t="shared" si="4" ref="J31:O31">+SUM(J17:J18)</f>
        <v>30</v>
      </c>
      <c r="K31" s="40">
        <f t="shared" si="4"/>
        <v>0</v>
      </c>
      <c r="L31" s="40">
        <f t="shared" si="4"/>
        <v>0</v>
      </c>
      <c r="M31" s="40">
        <f t="shared" si="4"/>
        <v>30</v>
      </c>
      <c r="N31" s="40">
        <f t="shared" si="4"/>
        <v>0</v>
      </c>
      <c r="O31" s="40">
        <f t="shared" si="4"/>
        <v>0</v>
      </c>
    </row>
    <row r="32" spans="2:15" s="40" customFormat="1" ht="12.75">
      <c r="B32" s="40" t="s">
        <v>14</v>
      </c>
      <c r="F32" s="49">
        <f>SUM(F19:F19)</f>
        <v>2</v>
      </c>
      <c r="G32" s="49"/>
      <c r="H32" s="49"/>
      <c r="I32" s="40">
        <f>SUM(I19:I19)</f>
        <v>30</v>
      </c>
      <c r="J32" s="40">
        <f aca="true" t="shared" si="5" ref="J32:O32">SUM(J19:J19)</f>
        <v>0</v>
      </c>
      <c r="K32" s="40">
        <f t="shared" si="5"/>
        <v>0</v>
      </c>
      <c r="L32" s="40">
        <f t="shared" si="5"/>
        <v>30</v>
      </c>
      <c r="M32" s="40">
        <f t="shared" si="5"/>
        <v>0</v>
      </c>
      <c r="N32" s="40">
        <f t="shared" si="5"/>
        <v>0</v>
      </c>
      <c r="O32" s="40">
        <f t="shared" si="5"/>
        <v>0</v>
      </c>
    </row>
    <row r="33" spans="2:16" ht="12.75">
      <c r="B33" s="49" t="s">
        <v>74</v>
      </c>
      <c r="C33" s="49"/>
      <c r="D33" s="49"/>
      <c r="E33" s="49"/>
      <c r="F33" s="49">
        <f>SUM(F20:F20)</f>
        <v>2</v>
      </c>
      <c r="G33" s="49"/>
      <c r="H33" s="49"/>
      <c r="I33" s="49">
        <f>SUM(I20:I20)</f>
        <v>44</v>
      </c>
      <c r="J33" s="49">
        <f aca="true" t="shared" si="6" ref="J33:O33">SUM(J20:J20)</f>
        <v>0</v>
      </c>
      <c r="K33" s="49">
        <f t="shared" si="6"/>
        <v>22</v>
      </c>
      <c r="L33" s="49">
        <f t="shared" si="6"/>
        <v>0</v>
      </c>
      <c r="M33" s="49">
        <f t="shared" si="6"/>
        <v>0</v>
      </c>
      <c r="N33" s="49">
        <f t="shared" si="6"/>
        <v>22</v>
      </c>
      <c r="O33" s="49">
        <f t="shared" si="6"/>
        <v>0</v>
      </c>
      <c r="P33" s="49"/>
    </row>
    <row r="34" spans="2:15" ht="12.75">
      <c r="B34" s="44" t="s">
        <v>66</v>
      </c>
      <c r="F34">
        <f>SUM(F29:F33)</f>
        <v>50</v>
      </c>
      <c r="I34">
        <f aca="true" t="shared" si="7" ref="I34:O34">SUM(I29:I33)</f>
        <v>348</v>
      </c>
      <c r="J34">
        <f t="shared" si="7"/>
        <v>90</v>
      </c>
      <c r="K34">
        <f t="shared" si="7"/>
        <v>112</v>
      </c>
      <c r="L34">
        <f t="shared" si="7"/>
        <v>30</v>
      </c>
      <c r="M34">
        <f t="shared" si="7"/>
        <v>79</v>
      </c>
      <c r="N34">
        <f t="shared" si="7"/>
        <v>37</v>
      </c>
      <c r="O34">
        <f t="shared" si="7"/>
        <v>0</v>
      </c>
    </row>
    <row r="37" spans="4:10" ht="12.75">
      <c r="D37" s="65" t="s">
        <v>98</v>
      </c>
      <c r="E37" s="65" t="s">
        <v>99</v>
      </c>
      <c r="F37" s="20"/>
      <c r="G37" s="20"/>
      <c r="H37" s="20"/>
      <c r="I37" s="65" t="s">
        <v>98</v>
      </c>
      <c r="J37" s="65" t="s">
        <v>99</v>
      </c>
    </row>
    <row r="38" spans="2:18" ht="12.75">
      <c r="B38" s="15" t="s">
        <v>155</v>
      </c>
      <c r="D38" s="65" t="s">
        <v>30</v>
      </c>
      <c r="E38" s="65" t="s">
        <v>30</v>
      </c>
      <c r="F38" s="20" t="s">
        <v>0</v>
      </c>
      <c r="G38" s="20"/>
      <c r="H38" s="20"/>
      <c r="I38" s="20"/>
      <c r="Q38" s="15"/>
      <c r="R38" s="15"/>
    </row>
    <row r="39" spans="2:18" ht="12.75">
      <c r="B39" t="s">
        <v>187</v>
      </c>
      <c r="D39" s="55">
        <f>I39/I42</f>
        <v>0.4797136038186158</v>
      </c>
      <c r="E39" s="55">
        <f>J39/J42</f>
        <v>0.46539379474940334</v>
      </c>
      <c r="F39" s="20" t="s">
        <v>31</v>
      </c>
      <c r="G39" s="20"/>
      <c r="H39" s="20"/>
      <c r="I39" s="20">
        <f>J71+M71</f>
        <v>201</v>
      </c>
      <c r="J39" s="20">
        <f>J73+M73</f>
        <v>195</v>
      </c>
      <c r="Q39" s="16"/>
      <c r="R39" s="15"/>
    </row>
    <row r="40" spans="2:18" ht="12.75">
      <c r="B40" t="s">
        <v>55</v>
      </c>
      <c r="D40" s="55">
        <f>I40/I42</f>
        <v>0.42482100238663484</v>
      </c>
      <c r="E40" s="55">
        <f>J40/J42</f>
        <v>0.43914081145584727</v>
      </c>
      <c r="F40" s="20" t="s">
        <v>32</v>
      </c>
      <c r="G40" s="20"/>
      <c r="H40" s="20"/>
      <c r="I40" s="20">
        <f>K71+N71</f>
        <v>178</v>
      </c>
      <c r="J40" s="20">
        <f>K73+N73</f>
        <v>184</v>
      </c>
      <c r="Q40" s="16"/>
      <c r="R40" s="15"/>
    </row>
    <row r="41" spans="2:18" ht="12.75">
      <c r="B41" t="s">
        <v>18</v>
      </c>
      <c r="D41" s="55">
        <f>I41/I42</f>
        <v>0.0954653937947494</v>
      </c>
      <c r="E41" s="55">
        <f>J41/J42</f>
        <v>0.0954653937947494</v>
      </c>
      <c r="F41" s="20" t="s">
        <v>33</v>
      </c>
      <c r="G41" s="20"/>
      <c r="H41" s="20"/>
      <c r="I41" s="20">
        <f>L71+O71</f>
        <v>40</v>
      </c>
      <c r="J41" s="20">
        <f>L73+O73</f>
        <v>40</v>
      </c>
      <c r="Q41" s="16"/>
      <c r="R41" s="15"/>
    </row>
    <row r="42" spans="2:18" ht="12.75">
      <c r="B42" t="s">
        <v>35</v>
      </c>
      <c r="D42" s="55">
        <f>SUM(D39:D41)</f>
        <v>1</v>
      </c>
      <c r="E42" s="55">
        <f>SUM(E39:E41)</f>
        <v>1</v>
      </c>
      <c r="F42" s="20" t="s">
        <v>2</v>
      </c>
      <c r="G42" s="20"/>
      <c r="H42" s="20"/>
      <c r="I42" s="20">
        <f>SUM(I39:I41)</f>
        <v>419</v>
      </c>
      <c r="J42" s="20">
        <f>SUM(J39:J41)</f>
        <v>419</v>
      </c>
      <c r="Q42" s="15"/>
      <c r="R42" s="15"/>
    </row>
    <row r="43" ht="12.75">
      <c r="B43" t="s">
        <v>186</v>
      </c>
    </row>
    <row r="44" spans="1:16" ht="12.75" customHeight="1">
      <c r="A44" s="149" t="s">
        <v>24</v>
      </c>
      <c r="B44" s="149" t="s">
        <v>3</v>
      </c>
      <c r="C44" s="150" t="s">
        <v>164</v>
      </c>
      <c r="D44" s="150"/>
      <c r="E44" s="150"/>
      <c r="F44" s="158" t="s">
        <v>4</v>
      </c>
      <c r="G44" s="159"/>
      <c r="H44" s="160"/>
      <c r="I44" s="150" t="s">
        <v>5</v>
      </c>
      <c r="J44" s="149"/>
      <c r="K44" s="149"/>
      <c r="L44" s="149"/>
      <c r="M44" s="149"/>
      <c r="N44" s="149"/>
      <c r="O44" s="149"/>
      <c r="P44" s="136" t="s">
        <v>6</v>
      </c>
    </row>
    <row r="45" spans="1:16" s="1" customFormat="1" ht="12.75">
      <c r="A45" s="149"/>
      <c r="B45" s="153"/>
      <c r="C45" s="139" t="s">
        <v>7</v>
      </c>
      <c r="D45" s="144" t="s">
        <v>165</v>
      </c>
      <c r="E45" s="144" t="s">
        <v>166</v>
      </c>
      <c r="F45" s="139" t="s">
        <v>66</v>
      </c>
      <c r="G45" s="139" t="s">
        <v>158</v>
      </c>
      <c r="H45" s="139" t="s">
        <v>159</v>
      </c>
      <c r="I45" s="144" t="s">
        <v>167</v>
      </c>
      <c r="J45" s="141" t="s">
        <v>158</v>
      </c>
      <c r="K45" s="142"/>
      <c r="L45" s="143"/>
      <c r="M45" s="141" t="s">
        <v>159</v>
      </c>
      <c r="N45" s="142"/>
      <c r="O45" s="143"/>
      <c r="P45" s="137"/>
    </row>
    <row r="46" spans="1:16" s="1" customFormat="1" ht="12.75">
      <c r="A46" s="149"/>
      <c r="B46" s="153"/>
      <c r="C46" s="140"/>
      <c r="D46" s="145"/>
      <c r="E46" s="145"/>
      <c r="F46" s="140"/>
      <c r="G46" s="140"/>
      <c r="H46" s="140"/>
      <c r="I46" s="145"/>
      <c r="J46" s="62" t="s">
        <v>8</v>
      </c>
      <c r="K46" s="63" t="s">
        <v>9</v>
      </c>
      <c r="L46" s="63" t="s">
        <v>10</v>
      </c>
      <c r="M46" s="63" t="s">
        <v>8</v>
      </c>
      <c r="N46" s="63" t="s">
        <v>9</v>
      </c>
      <c r="O46" s="63" t="s">
        <v>10</v>
      </c>
      <c r="P46" s="138"/>
    </row>
    <row r="47" spans="1:16" s="33" customFormat="1" ht="12.75">
      <c r="A47" s="30">
        <v>1</v>
      </c>
      <c r="B47" s="30" t="s">
        <v>39</v>
      </c>
      <c r="C47" s="31">
        <v>3</v>
      </c>
      <c r="D47" s="31">
        <v>3</v>
      </c>
      <c r="E47" s="31"/>
      <c r="F47" s="32">
        <f>G47+H47</f>
        <v>7</v>
      </c>
      <c r="G47" s="31">
        <v>7</v>
      </c>
      <c r="H47" s="31"/>
      <c r="I47" s="31">
        <v>45</v>
      </c>
      <c r="J47" s="32">
        <v>30</v>
      </c>
      <c r="K47" s="32">
        <v>15</v>
      </c>
      <c r="L47" s="32">
        <v>0</v>
      </c>
      <c r="M47" s="32">
        <v>0</v>
      </c>
      <c r="N47" s="32">
        <v>0</v>
      </c>
      <c r="O47" s="32">
        <v>0</v>
      </c>
      <c r="P47" s="30"/>
    </row>
    <row r="48" spans="1:16" s="33" customFormat="1" ht="12.75">
      <c r="A48" s="30">
        <v>2</v>
      </c>
      <c r="B48" s="30" t="s">
        <v>20</v>
      </c>
      <c r="C48" s="32">
        <v>3</v>
      </c>
      <c r="D48" s="31">
        <v>3</v>
      </c>
      <c r="E48" s="32"/>
      <c r="F48" s="32">
        <f aca="true" t="shared" si="8" ref="F48:F70">G48+H48</f>
        <v>7</v>
      </c>
      <c r="G48" s="32">
        <v>7</v>
      </c>
      <c r="H48" s="32"/>
      <c r="I48" s="32">
        <v>45</v>
      </c>
      <c r="J48" s="32">
        <v>15</v>
      </c>
      <c r="K48" s="32">
        <v>15</v>
      </c>
      <c r="L48" s="32">
        <v>15</v>
      </c>
      <c r="M48" s="32">
        <v>0</v>
      </c>
      <c r="N48" s="32">
        <v>0</v>
      </c>
      <c r="O48" s="32">
        <v>0</v>
      </c>
      <c r="P48" s="30"/>
    </row>
    <row r="49" spans="1:16" s="33" customFormat="1" ht="12.75">
      <c r="A49" s="30">
        <v>3</v>
      </c>
      <c r="B49" s="30" t="s">
        <v>42</v>
      </c>
      <c r="C49" s="32">
        <v>4</v>
      </c>
      <c r="D49" s="32">
        <v>4</v>
      </c>
      <c r="E49" s="32"/>
      <c r="F49" s="32">
        <f t="shared" si="8"/>
        <v>6</v>
      </c>
      <c r="G49" s="32"/>
      <c r="H49" s="32">
        <v>6</v>
      </c>
      <c r="I49" s="32">
        <v>30</v>
      </c>
      <c r="J49" s="32">
        <v>0</v>
      </c>
      <c r="K49" s="32">
        <v>0</v>
      </c>
      <c r="L49" s="32">
        <v>0</v>
      </c>
      <c r="M49" s="32">
        <v>15</v>
      </c>
      <c r="N49" s="32">
        <v>15</v>
      </c>
      <c r="O49" s="32">
        <v>0</v>
      </c>
      <c r="P49" s="30"/>
    </row>
    <row r="50" spans="1:16" s="24" customFormat="1" ht="12.75">
      <c r="A50" s="21">
        <v>4</v>
      </c>
      <c r="B50" s="21" t="s">
        <v>40</v>
      </c>
      <c r="C50" s="22">
        <v>3</v>
      </c>
      <c r="D50" s="22">
        <v>3</v>
      </c>
      <c r="E50" s="22"/>
      <c r="F50" s="22">
        <f t="shared" si="8"/>
        <v>4</v>
      </c>
      <c r="G50" s="22">
        <v>4</v>
      </c>
      <c r="H50" s="22"/>
      <c r="I50" s="22">
        <v>30</v>
      </c>
      <c r="J50" s="23">
        <v>15</v>
      </c>
      <c r="K50" s="23">
        <v>15</v>
      </c>
      <c r="L50" s="23">
        <v>0</v>
      </c>
      <c r="M50" s="23">
        <v>0</v>
      </c>
      <c r="N50" s="23">
        <v>0</v>
      </c>
      <c r="O50" s="23">
        <v>0</v>
      </c>
      <c r="P50" s="21"/>
    </row>
    <row r="51" spans="1:16" s="24" customFormat="1" ht="12.75">
      <c r="A51" s="21">
        <v>5</v>
      </c>
      <c r="B51" s="21" t="s">
        <v>43</v>
      </c>
      <c r="C51" s="22"/>
      <c r="D51" s="22">
        <v>4</v>
      </c>
      <c r="E51" s="22"/>
      <c r="F51" s="22">
        <f t="shared" si="8"/>
        <v>3</v>
      </c>
      <c r="G51" s="22"/>
      <c r="H51" s="22">
        <v>3</v>
      </c>
      <c r="I51" s="22">
        <v>20</v>
      </c>
      <c r="J51" s="22">
        <v>0</v>
      </c>
      <c r="K51" s="22">
        <v>0</v>
      </c>
      <c r="L51" s="22">
        <v>0</v>
      </c>
      <c r="M51" s="22">
        <v>10</v>
      </c>
      <c r="N51" s="22">
        <v>0</v>
      </c>
      <c r="O51" s="22">
        <v>10</v>
      </c>
      <c r="P51" s="21"/>
    </row>
    <row r="52" spans="1:16" s="24" customFormat="1" ht="12.75">
      <c r="A52" s="21">
        <v>6</v>
      </c>
      <c r="B52" s="21" t="s">
        <v>27</v>
      </c>
      <c r="C52" s="22"/>
      <c r="D52" s="42">
        <v>4</v>
      </c>
      <c r="E52" s="22"/>
      <c r="F52" s="22">
        <f t="shared" si="8"/>
        <v>4</v>
      </c>
      <c r="G52" s="22"/>
      <c r="H52" s="22">
        <v>4</v>
      </c>
      <c r="I52" s="22">
        <v>30</v>
      </c>
      <c r="J52" s="22">
        <v>0</v>
      </c>
      <c r="K52" s="22">
        <v>0</v>
      </c>
      <c r="L52" s="22">
        <v>0</v>
      </c>
      <c r="M52" s="22">
        <v>15</v>
      </c>
      <c r="N52" s="22">
        <v>5</v>
      </c>
      <c r="O52" s="22">
        <v>10</v>
      </c>
      <c r="P52" s="21"/>
    </row>
    <row r="53" spans="1:16" s="37" customFormat="1" ht="12.75">
      <c r="A53" s="34">
        <v>7</v>
      </c>
      <c r="B53" s="34" t="s">
        <v>22</v>
      </c>
      <c r="C53" s="35"/>
      <c r="D53" s="36"/>
      <c r="E53" s="35">
        <v>4</v>
      </c>
      <c r="F53" s="35">
        <f t="shared" si="8"/>
        <v>1</v>
      </c>
      <c r="G53" s="35"/>
      <c r="H53" s="35">
        <v>1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4" t="s">
        <v>169</v>
      </c>
    </row>
    <row r="54" spans="1:16" s="40" customFormat="1" ht="12.75">
      <c r="A54" s="27">
        <v>8</v>
      </c>
      <c r="B54" s="27" t="s">
        <v>21</v>
      </c>
      <c r="C54" s="17"/>
      <c r="D54" s="41"/>
      <c r="E54" s="17">
        <v>4</v>
      </c>
      <c r="F54" s="17">
        <f t="shared" si="8"/>
        <v>0</v>
      </c>
      <c r="G54" s="17"/>
      <c r="H54" s="17"/>
      <c r="I54" s="17">
        <v>15</v>
      </c>
      <c r="J54" s="28">
        <v>0</v>
      </c>
      <c r="K54" s="28">
        <v>0</v>
      </c>
      <c r="L54" s="28">
        <v>0</v>
      </c>
      <c r="M54" s="28">
        <v>0</v>
      </c>
      <c r="N54" s="28">
        <v>15</v>
      </c>
      <c r="O54" s="28">
        <v>0</v>
      </c>
      <c r="P54" s="34"/>
    </row>
    <row r="55" spans="1:16" s="29" customFormat="1" ht="12.75">
      <c r="A55" s="68">
        <v>9</v>
      </c>
      <c r="B55" s="69" t="s">
        <v>11</v>
      </c>
      <c r="C55" s="67">
        <v>4</v>
      </c>
      <c r="D55" s="67" t="s">
        <v>78</v>
      </c>
      <c r="E55" s="67"/>
      <c r="F55" s="35">
        <f t="shared" si="8"/>
        <v>3</v>
      </c>
      <c r="G55" s="67">
        <v>0</v>
      </c>
      <c r="H55" s="67">
        <v>3</v>
      </c>
      <c r="I55" s="67">
        <v>46</v>
      </c>
      <c r="J55" s="66">
        <v>0</v>
      </c>
      <c r="K55" s="66">
        <v>23</v>
      </c>
      <c r="L55" s="66">
        <v>0</v>
      </c>
      <c r="M55" s="66">
        <v>0</v>
      </c>
      <c r="N55" s="66">
        <v>23</v>
      </c>
      <c r="O55" s="66">
        <v>0</v>
      </c>
      <c r="P55" s="68"/>
    </row>
    <row r="56" spans="1:16" s="29" customFormat="1" ht="12.75">
      <c r="A56" s="27">
        <v>10</v>
      </c>
      <c r="B56" s="3" t="s">
        <v>67</v>
      </c>
      <c r="C56" s="17"/>
      <c r="D56" s="17">
        <v>3</v>
      </c>
      <c r="E56" s="17"/>
      <c r="F56" s="17">
        <f t="shared" si="8"/>
        <v>2</v>
      </c>
      <c r="G56" s="17">
        <v>2</v>
      </c>
      <c r="H56" s="17"/>
      <c r="I56" s="17">
        <v>12</v>
      </c>
      <c r="J56" s="28">
        <v>6</v>
      </c>
      <c r="K56" s="28">
        <v>6</v>
      </c>
      <c r="L56" s="28">
        <v>0</v>
      </c>
      <c r="M56" s="28">
        <v>0</v>
      </c>
      <c r="N56" s="28">
        <v>0</v>
      </c>
      <c r="O56" s="28">
        <v>0</v>
      </c>
      <c r="P56" s="27"/>
    </row>
    <row r="57" spans="1:16" s="1" customFormat="1" ht="12.75">
      <c r="A57" s="3">
        <v>11</v>
      </c>
      <c r="B57" s="3" t="s">
        <v>60</v>
      </c>
      <c r="C57" s="4">
        <v>4</v>
      </c>
      <c r="D57" s="4">
        <v>4</v>
      </c>
      <c r="E57" s="4"/>
      <c r="F57" s="17">
        <f t="shared" si="8"/>
        <v>2</v>
      </c>
      <c r="G57" s="4"/>
      <c r="H57" s="4">
        <v>2</v>
      </c>
      <c r="I57" s="4">
        <v>12</v>
      </c>
      <c r="J57" s="2">
        <v>0</v>
      </c>
      <c r="K57" s="2">
        <v>0</v>
      </c>
      <c r="L57" s="2">
        <v>0</v>
      </c>
      <c r="M57" s="2">
        <v>6</v>
      </c>
      <c r="N57" s="2">
        <v>6</v>
      </c>
      <c r="O57" s="2">
        <v>0</v>
      </c>
      <c r="P57" s="3"/>
    </row>
    <row r="58" spans="1:16" s="1" customFormat="1" ht="12.75">
      <c r="A58" s="3" t="s">
        <v>87</v>
      </c>
      <c r="B58" s="3" t="s">
        <v>41</v>
      </c>
      <c r="C58" s="2"/>
      <c r="D58" s="4">
        <v>3</v>
      </c>
      <c r="E58" s="2"/>
      <c r="F58" s="17">
        <f t="shared" si="8"/>
        <v>1</v>
      </c>
      <c r="G58" s="2">
        <v>1</v>
      </c>
      <c r="H58" s="2"/>
      <c r="I58" s="2">
        <v>8</v>
      </c>
      <c r="J58" s="2">
        <v>8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7" t="s">
        <v>110</v>
      </c>
    </row>
    <row r="59" spans="1:16" s="1" customFormat="1" ht="12.75">
      <c r="A59" s="3" t="s">
        <v>88</v>
      </c>
      <c r="B59" s="3" t="s">
        <v>44</v>
      </c>
      <c r="C59" s="2"/>
      <c r="D59" s="2">
        <v>3</v>
      </c>
      <c r="E59" s="2"/>
      <c r="F59" s="17">
        <f t="shared" si="8"/>
        <v>0</v>
      </c>
      <c r="G59" s="2"/>
      <c r="H59" s="2"/>
      <c r="I59" s="2">
        <v>8</v>
      </c>
      <c r="J59" s="2">
        <v>8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79" t="s">
        <v>110</v>
      </c>
    </row>
    <row r="60" spans="1:16" s="1" customFormat="1" ht="12.75">
      <c r="A60" s="3" t="s">
        <v>89</v>
      </c>
      <c r="B60" s="3" t="s">
        <v>46</v>
      </c>
      <c r="C60" s="2"/>
      <c r="D60" s="2">
        <v>4</v>
      </c>
      <c r="E60" s="2"/>
      <c r="F60" s="17">
        <f t="shared" si="8"/>
        <v>2</v>
      </c>
      <c r="G60" s="2"/>
      <c r="H60" s="2">
        <v>2</v>
      </c>
      <c r="I60" s="2">
        <v>14</v>
      </c>
      <c r="J60" s="2">
        <v>0</v>
      </c>
      <c r="K60" s="2">
        <v>0</v>
      </c>
      <c r="L60" s="2">
        <v>0</v>
      </c>
      <c r="M60" s="2">
        <v>14</v>
      </c>
      <c r="N60" s="2">
        <v>0</v>
      </c>
      <c r="O60" s="2">
        <v>0</v>
      </c>
      <c r="P60" s="27" t="s">
        <v>109</v>
      </c>
    </row>
    <row r="61" spans="1:16" s="1" customFormat="1" ht="12.75">
      <c r="A61" s="3" t="s">
        <v>90</v>
      </c>
      <c r="B61" s="3" t="s">
        <v>45</v>
      </c>
      <c r="C61" s="77"/>
      <c r="D61" s="2">
        <v>4</v>
      </c>
      <c r="E61" s="2"/>
      <c r="F61" s="17">
        <f t="shared" si="8"/>
        <v>0</v>
      </c>
      <c r="G61" s="2"/>
      <c r="H61" s="2"/>
      <c r="I61" s="2">
        <v>14</v>
      </c>
      <c r="J61" s="5">
        <v>0</v>
      </c>
      <c r="K61" s="5">
        <v>0</v>
      </c>
      <c r="L61" s="5">
        <v>0</v>
      </c>
      <c r="M61" s="5">
        <v>8</v>
      </c>
      <c r="N61" s="5">
        <v>6</v>
      </c>
      <c r="O61" s="5">
        <v>0</v>
      </c>
      <c r="P61" s="27" t="s">
        <v>109</v>
      </c>
    </row>
    <row r="62" spans="1:16" s="13" customFormat="1" ht="12.75">
      <c r="A62" s="11"/>
      <c r="B62" s="104" t="s">
        <v>68</v>
      </c>
      <c r="C62" s="12"/>
      <c r="D62" s="12"/>
      <c r="E62" s="12"/>
      <c r="F62" s="12"/>
      <c r="G62" s="12"/>
      <c r="H62" s="12"/>
      <c r="I62" s="12"/>
      <c r="J62" s="120"/>
      <c r="K62" s="120"/>
      <c r="L62" s="120"/>
      <c r="M62" s="120"/>
      <c r="N62" s="120"/>
      <c r="O62" s="120"/>
      <c r="P62" s="11"/>
    </row>
    <row r="63" spans="1:16" s="1" customFormat="1" ht="12.75">
      <c r="A63" s="3">
        <v>14</v>
      </c>
      <c r="B63" s="3" t="s">
        <v>115</v>
      </c>
      <c r="C63" s="2"/>
      <c r="D63" s="2">
        <v>3</v>
      </c>
      <c r="E63" s="2"/>
      <c r="F63" s="17">
        <f t="shared" si="8"/>
        <v>3</v>
      </c>
      <c r="G63" s="2">
        <v>3</v>
      </c>
      <c r="H63" s="2"/>
      <c r="I63" s="2">
        <v>16</v>
      </c>
      <c r="J63" s="5">
        <v>8</v>
      </c>
      <c r="K63" s="5">
        <v>8</v>
      </c>
      <c r="L63" s="5">
        <v>0</v>
      </c>
      <c r="M63" s="5">
        <v>0</v>
      </c>
      <c r="N63" s="5">
        <v>0</v>
      </c>
      <c r="O63" s="5">
        <v>0</v>
      </c>
      <c r="P63" s="3"/>
    </row>
    <row r="64" spans="1:16" s="1" customFormat="1" ht="12.75">
      <c r="A64" s="27">
        <v>15</v>
      </c>
      <c r="B64" s="3" t="s">
        <v>116</v>
      </c>
      <c r="C64" s="17"/>
      <c r="D64" s="17">
        <v>3</v>
      </c>
      <c r="E64" s="17"/>
      <c r="F64" s="17">
        <f t="shared" si="8"/>
        <v>3</v>
      </c>
      <c r="G64" s="17">
        <v>3</v>
      </c>
      <c r="H64" s="17"/>
      <c r="I64" s="7">
        <v>16</v>
      </c>
      <c r="J64" s="51">
        <v>8</v>
      </c>
      <c r="K64" s="51">
        <v>8</v>
      </c>
      <c r="L64" s="51">
        <v>0</v>
      </c>
      <c r="M64" s="51">
        <v>0</v>
      </c>
      <c r="N64" s="51">
        <v>0</v>
      </c>
      <c r="O64" s="51">
        <v>0</v>
      </c>
      <c r="P64" s="3"/>
    </row>
    <row r="65" spans="1:16" s="24" customFormat="1" ht="12.75">
      <c r="A65" s="3">
        <v>16</v>
      </c>
      <c r="B65" s="3" t="s">
        <v>117</v>
      </c>
      <c r="C65" s="2"/>
      <c r="D65" s="2">
        <v>3</v>
      </c>
      <c r="E65" s="2"/>
      <c r="F65" s="17">
        <f t="shared" si="8"/>
        <v>2</v>
      </c>
      <c r="G65" s="2">
        <v>2</v>
      </c>
      <c r="H65" s="2"/>
      <c r="I65" s="2">
        <v>16</v>
      </c>
      <c r="J65" s="5">
        <v>8</v>
      </c>
      <c r="K65" s="5">
        <v>8</v>
      </c>
      <c r="L65" s="5">
        <v>0</v>
      </c>
      <c r="M65" s="5">
        <v>0</v>
      </c>
      <c r="N65" s="5">
        <v>0</v>
      </c>
      <c r="O65" s="5">
        <v>0</v>
      </c>
      <c r="P65" s="21"/>
    </row>
    <row r="66" spans="1:16" s="1" customFormat="1" ht="12.75">
      <c r="A66" s="3">
        <v>17</v>
      </c>
      <c r="B66" s="3" t="s">
        <v>114</v>
      </c>
      <c r="C66" s="2"/>
      <c r="D66" s="2">
        <v>4</v>
      </c>
      <c r="E66" s="2"/>
      <c r="F66" s="17">
        <f t="shared" si="8"/>
        <v>1</v>
      </c>
      <c r="G66" s="2"/>
      <c r="H66" s="2">
        <v>1</v>
      </c>
      <c r="I66" s="2">
        <v>9</v>
      </c>
      <c r="J66" s="5">
        <v>0</v>
      </c>
      <c r="K66" s="5">
        <v>0</v>
      </c>
      <c r="L66" s="5">
        <v>0</v>
      </c>
      <c r="M66" s="5">
        <v>9</v>
      </c>
      <c r="N66" s="5">
        <v>0</v>
      </c>
      <c r="O66" s="5">
        <v>0</v>
      </c>
      <c r="P66" s="3"/>
    </row>
    <row r="67" spans="1:16" s="24" customFormat="1" ht="14.25" customHeight="1">
      <c r="A67" s="3">
        <v>18</v>
      </c>
      <c r="B67" s="3" t="s">
        <v>118</v>
      </c>
      <c r="C67" s="2"/>
      <c r="D67" s="2">
        <v>4</v>
      </c>
      <c r="E67" s="2"/>
      <c r="F67" s="17">
        <f t="shared" si="8"/>
        <v>2</v>
      </c>
      <c r="G67" s="2"/>
      <c r="H67" s="2">
        <v>2</v>
      </c>
      <c r="I67" s="2">
        <v>14</v>
      </c>
      <c r="J67" s="5">
        <v>0</v>
      </c>
      <c r="K67" s="5">
        <v>0</v>
      </c>
      <c r="L67" s="5">
        <v>0</v>
      </c>
      <c r="M67" s="5">
        <v>9</v>
      </c>
      <c r="N67" s="5">
        <v>0</v>
      </c>
      <c r="O67" s="5">
        <v>5</v>
      </c>
      <c r="P67" s="21"/>
    </row>
    <row r="68" spans="1:16" s="24" customFormat="1" ht="14.25" customHeight="1">
      <c r="A68" s="3">
        <v>19</v>
      </c>
      <c r="B68" s="3" t="s">
        <v>127</v>
      </c>
      <c r="C68" s="2"/>
      <c r="D68" s="2">
        <v>4</v>
      </c>
      <c r="E68" s="2"/>
      <c r="F68" s="17">
        <f t="shared" si="8"/>
        <v>3</v>
      </c>
      <c r="G68" s="2"/>
      <c r="H68" s="2">
        <v>3</v>
      </c>
      <c r="I68" s="2">
        <v>16</v>
      </c>
      <c r="J68" s="5">
        <v>0</v>
      </c>
      <c r="K68" s="5">
        <v>0</v>
      </c>
      <c r="L68" s="5">
        <v>0</v>
      </c>
      <c r="M68" s="5">
        <v>8</v>
      </c>
      <c r="N68" s="5">
        <v>8</v>
      </c>
      <c r="O68" s="5">
        <v>0</v>
      </c>
      <c r="P68" s="21"/>
    </row>
    <row r="69" spans="1:16" s="1" customFormat="1" ht="12.75">
      <c r="A69" s="3">
        <v>20</v>
      </c>
      <c r="B69" s="3" t="s">
        <v>119</v>
      </c>
      <c r="C69" s="2"/>
      <c r="D69" s="2">
        <v>4</v>
      </c>
      <c r="E69" s="2"/>
      <c r="F69" s="17">
        <f t="shared" si="8"/>
        <v>3</v>
      </c>
      <c r="G69" s="2"/>
      <c r="H69" s="2">
        <v>3</v>
      </c>
      <c r="I69" s="2">
        <v>16</v>
      </c>
      <c r="J69" s="5">
        <v>0</v>
      </c>
      <c r="K69" s="5">
        <v>0</v>
      </c>
      <c r="L69" s="5">
        <v>0</v>
      </c>
      <c r="M69" s="5">
        <v>8</v>
      </c>
      <c r="N69" s="5">
        <v>8</v>
      </c>
      <c r="O69" s="5">
        <v>0</v>
      </c>
      <c r="P69" s="3"/>
    </row>
    <row r="70" spans="1:16" s="1" customFormat="1" ht="12.75">
      <c r="A70" s="3">
        <v>21</v>
      </c>
      <c r="B70" s="3" t="s">
        <v>120</v>
      </c>
      <c r="C70" s="2"/>
      <c r="D70" s="2">
        <v>4</v>
      </c>
      <c r="E70" s="2"/>
      <c r="F70" s="17">
        <f t="shared" si="8"/>
        <v>1</v>
      </c>
      <c r="G70" s="2"/>
      <c r="H70" s="2">
        <v>1</v>
      </c>
      <c r="I70" s="2">
        <v>9</v>
      </c>
      <c r="J70" s="5">
        <v>0</v>
      </c>
      <c r="K70" s="5">
        <v>0</v>
      </c>
      <c r="L70" s="5">
        <v>0</v>
      </c>
      <c r="M70" s="5">
        <v>9</v>
      </c>
      <c r="N70" s="5">
        <v>0</v>
      </c>
      <c r="O70" s="5">
        <v>0</v>
      </c>
      <c r="P70" s="3"/>
    </row>
    <row r="71" spans="1:16" s="13" customFormat="1" ht="12.75">
      <c r="A71" s="11"/>
      <c r="B71" s="11" t="s">
        <v>93</v>
      </c>
      <c r="C71" s="12">
        <f>COUNT(C47:C70)</f>
        <v>6</v>
      </c>
      <c r="D71" s="12"/>
      <c r="E71" s="11"/>
      <c r="F71" s="12">
        <f>SUM(F47:F70)</f>
        <v>60</v>
      </c>
      <c r="G71" s="12">
        <f>SUM(G47:G70)</f>
        <v>29</v>
      </c>
      <c r="H71" s="12">
        <f>SUM(H47:H70)</f>
        <v>31</v>
      </c>
      <c r="I71" s="12">
        <f aca="true" t="shared" si="9" ref="I71:O71">SUM(I47:I70)-I59-I61</f>
        <v>419</v>
      </c>
      <c r="J71" s="12">
        <f t="shared" si="9"/>
        <v>98</v>
      </c>
      <c r="K71" s="12">
        <f t="shared" si="9"/>
        <v>98</v>
      </c>
      <c r="L71" s="12">
        <f t="shared" si="9"/>
        <v>15</v>
      </c>
      <c r="M71" s="12">
        <f t="shared" si="9"/>
        <v>103</v>
      </c>
      <c r="N71" s="12">
        <f t="shared" si="9"/>
        <v>80</v>
      </c>
      <c r="O71" s="12">
        <f t="shared" si="9"/>
        <v>25</v>
      </c>
      <c r="P71" s="11"/>
    </row>
    <row r="72" spans="1:16" s="1" customFormat="1" ht="12.75">
      <c r="A72" s="3"/>
      <c r="B72" s="86" t="s">
        <v>95</v>
      </c>
      <c r="C72" s="87"/>
      <c r="D72" s="87"/>
      <c r="E72" s="87"/>
      <c r="F72" s="11"/>
      <c r="G72" s="11"/>
      <c r="H72" s="11"/>
      <c r="I72" s="156">
        <f>SUM(J71:L71)</f>
        <v>211</v>
      </c>
      <c r="J72" s="156"/>
      <c r="K72" s="156"/>
      <c r="L72" s="156">
        <f>SUM(M71:O71)</f>
        <v>208</v>
      </c>
      <c r="M72" s="156"/>
      <c r="N72" s="156"/>
      <c r="O72" s="17"/>
      <c r="P72" s="3"/>
    </row>
    <row r="73" spans="1:16" s="13" customFormat="1" ht="12.75">
      <c r="A73" s="11"/>
      <c r="B73" s="11" t="s">
        <v>94</v>
      </c>
      <c r="C73" s="12">
        <f>COUNT(C47:C70)</f>
        <v>6</v>
      </c>
      <c r="D73" s="12"/>
      <c r="E73" s="11"/>
      <c r="F73" s="12">
        <f>SUM(F47:F70)</f>
        <v>60</v>
      </c>
      <c r="G73" s="12">
        <f>SUM(G47:G70)</f>
        <v>29</v>
      </c>
      <c r="H73" s="12">
        <f>SUM(H47:H70)</f>
        <v>31</v>
      </c>
      <c r="I73" s="12">
        <f aca="true" t="shared" si="10" ref="I73:O73">SUM(I47:I70)-I58-I60</f>
        <v>419</v>
      </c>
      <c r="J73" s="12">
        <f t="shared" si="10"/>
        <v>98</v>
      </c>
      <c r="K73" s="12">
        <f t="shared" si="10"/>
        <v>98</v>
      </c>
      <c r="L73" s="12">
        <f t="shared" si="10"/>
        <v>15</v>
      </c>
      <c r="M73" s="12">
        <f t="shared" si="10"/>
        <v>97</v>
      </c>
      <c r="N73" s="12">
        <f t="shared" si="10"/>
        <v>86</v>
      </c>
      <c r="O73" s="12">
        <f t="shared" si="10"/>
        <v>25</v>
      </c>
      <c r="P73" s="11"/>
    </row>
    <row r="74" spans="1:16" s="1" customFormat="1" ht="12.75">
      <c r="A74" s="3"/>
      <c r="B74" s="86" t="s">
        <v>96</v>
      </c>
      <c r="C74" s="87"/>
      <c r="D74" s="87"/>
      <c r="E74" s="87"/>
      <c r="F74" s="11"/>
      <c r="G74" s="11"/>
      <c r="H74" s="11"/>
      <c r="I74" s="146">
        <f>SUM(J73:L73)</f>
        <v>211</v>
      </c>
      <c r="J74" s="147"/>
      <c r="K74" s="148"/>
      <c r="L74" s="146">
        <f>SUM(M73:O73)</f>
        <v>208</v>
      </c>
      <c r="M74" s="147"/>
      <c r="N74" s="148"/>
      <c r="O74" s="17"/>
      <c r="P74" s="3"/>
    </row>
    <row r="75" spans="2:13" ht="12.75">
      <c r="B75" t="s">
        <v>80</v>
      </c>
      <c r="F75" s="84"/>
      <c r="K75" s="29"/>
      <c r="L75" s="29"/>
      <c r="M75" s="29"/>
    </row>
    <row r="76" spans="1:16" ht="12.75">
      <c r="A76" s="1"/>
      <c r="F76" s="84"/>
      <c r="P76" s="9"/>
    </row>
    <row r="77" spans="1:16" ht="12.75">
      <c r="A77" s="1"/>
      <c r="B77" s="84" t="s">
        <v>168</v>
      </c>
      <c r="F77" s="29">
        <f>SUM(F47:F61)</f>
        <v>42</v>
      </c>
      <c r="G77" s="29">
        <f>SUM(G47:G61)</f>
        <v>21</v>
      </c>
      <c r="H77" s="29">
        <f>SUM(H47:H61)</f>
        <v>21</v>
      </c>
      <c r="P77" s="9"/>
    </row>
    <row r="78" spans="1:16" ht="12.75">
      <c r="A78" s="1"/>
      <c r="B78" s="84" t="s">
        <v>170</v>
      </c>
      <c r="F78" s="29">
        <f>SUM(F63:F70)</f>
        <v>18</v>
      </c>
      <c r="G78" s="29">
        <f>SUM(G63:G70)</f>
        <v>8</v>
      </c>
      <c r="H78" s="29">
        <f>SUM(H63:H70)</f>
        <v>10</v>
      </c>
      <c r="P78" s="9"/>
    </row>
    <row r="79" spans="1:16" ht="12.75">
      <c r="A79" s="1"/>
      <c r="G79" s="15">
        <f>SUM(G77:G78)</f>
        <v>29</v>
      </c>
      <c r="H79" s="15">
        <f>SUM(H77:H78)</f>
        <v>31</v>
      </c>
      <c r="P79" s="9"/>
    </row>
    <row r="80" spans="1:16" ht="12.75">
      <c r="A80" s="1"/>
      <c r="B80" s="82"/>
      <c r="C80" s="98"/>
      <c r="D80" s="98"/>
      <c r="E80" s="98"/>
      <c r="F80" s="84"/>
      <c r="P80" s="9"/>
    </row>
    <row r="81" spans="1:16" ht="12.75">
      <c r="A81" s="1"/>
      <c r="B81" s="134" t="s">
        <v>62</v>
      </c>
      <c r="C81" s="135"/>
      <c r="D81" s="135"/>
      <c r="E81" s="135"/>
      <c r="F81" s="84"/>
      <c r="P81" s="9"/>
    </row>
    <row r="82" spans="1:16" ht="12.75">
      <c r="A82" s="1"/>
      <c r="B82" s="39" t="s">
        <v>63</v>
      </c>
      <c r="C82" s="39"/>
      <c r="D82" s="39"/>
      <c r="E82" s="39"/>
      <c r="F82" s="39">
        <f>SUM(F47:F49)</f>
        <v>20</v>
      </c>
      <c r="G82" s="39"/>
      <c r="H82" s="39"/>
      <c r="I82" s="39">
        <f aca="true" t="shared" si="11" ref="I82:O82">SUM(I47:I49)</f>
        <v>120</v>
      </c>
      <c r="J82" s="39">
        <f t="shared" si="11"/>
        <v>45</v>
      </c>
      <c r="K82" s="39">
        <f t="shared" si="11"/>
        <v>30</v>
      </c>
      <c r="L82" s="39">
        <f t="shared" si="11"/>
        <v>15</v>
      </c>
      <c r="M82" s="39">
        <f t="shared" si="11"/>
        <v>15</v>
      </c>
      <c r="N82" s="39">
        <f t="shared" si="11"/>
        <v>15</v>
      </c>
      <c r="O82" s="39">
        <f t="shared" si="11"/>
        <v>0</v>
      </c>
      <c r="P82" s="9"/>
    </row>
    <row r="83" spans="1:16" ht="12.75">
      <c r="A83" s="1"/>
      <c r="B83" s="25" t="s">
        <v>64</v>
      </c>
      <c r="C83" s="25"/>
      <c r="D83" s="25"/>
      <c r="E83" s="25"/>
      <c r="F83" s="50">
        <f>SUM(F50:F52)</f>
        <v>11</v>
      </c>
      <c r="G83" s="50"/>
      <c r="H83" s="50"/>
      <c r="I83" s="25">
        <f aca="true" t="shared" si="12" ref="I83:O83">SUM(I50:I52)</f>
        <v>80</v>
      </c>
      <c r="J83" s="25">
        <f t="shared" si="12"/>
        <v>15</v>
      </c>
      <c r="K83" s="25">
        <f t="shared" si="12"/>
        <v>15</v>
      </c>
      <c r="L83" s="25">
        <f t="shared" si="12"/>
        <v>0</v>
      </c>
      <c r="M83" s="25">
        <f t="shared" si="12"/>
        <v>25</v>
      </c>
      <c r="N83" s="25">
        <f t="shared" si="12"/>
        <v>5</v>
      </c>
      <c r="O83" s="25">
        <f t="shared" si="12"/>
        <v>20</v>
      </c>
      <c r="P83" s="9"/>
    </row>
    <row r="84" spans="1:16" ht="12.75">
      <c r="A84" s="1"/>
      <c r="B84" s="40" t="s">
        <v>22</v>
      </c>
      <c r="C84" s="40"/>
      <c r="D84" s="40"/>
      <c r="E84" s="40"/>
      <c r="F84" s="49">
        <f>SUM(F53:F53)</f>
        <v>1</v>
      </c>
      <c r="G84" s="49"/>
      <c r="H84" s="49"/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9"/>
    </row>
    <row r="85" spans="1:16" ht="12.75">
      <c r="A85" s="1"/>
      <c r="B85" s="49" t="s">
        <v>74</v>
      </c>
      <c r="C85" s="49"/>
      <c r="D85" s="49"/>
      <c r="E85" s="49"/>
      <c r="F85" s="49">
        <f>SUM(F55:F55)</f>
        <v>3</v>
      </c>
      <c r="G85" s="49"/>
      <c r="H85" s="49"/>
      <c r="I85" s="49">
        <f aca="true" t="shared" si="13" ref="I85:O85">SUM(I55:I55)</f>
        <v>46</v>
      </c>
      <c r="J85" s="49">
        <f t="shared" si="13"/>
        <v>0</v>
      </c>
      <c r="K85" s="49">
        <f t="shared" si="13"/>
        <v>23</v>
      </c>
      <c r="L85" s="49">
        <f t="shared" si="13"/>
        <v>0</v>
      </c>
      <c r="M85" s="49">
        <f t="shared" si="13"/>
        <v>0</v>
      </c>
      <c r="N85" s="49">
        <f t="shared" si="13"/>
        <v>23</v>
      </c>
      <c r="O85" s="49">
        <f t="shared" si="13"/>
        <v>0</v>
      </c>
      <c r="P85" s="9"/>
    </row>
    <row r="86" spans="1:16" ht="12.75">
      <c r="A86" s="1"/>
      <c r="B86" s="44" t="s">
        <v>66</v>
      </c>
      <c r="F86">
        <f>SUM(F82:F85)</f>
        <v>35</v>
      </c>
      <c r="I86">
        <f aca="true" t="shared" si="14" ref="I86:O86">SUM(I82:I85)</f>
        <v>246</v>
      </c>
      <c r="J86">
        <f t="shared" si="14"/>
        <v>60</v>
      </c>
      <c r="K86">
        <f t="shared" si="14"/>
        <v>68</v>
      </c>
      <c r="L86">
        <f t="shared" si="14"/>
        <v>15</v>
      </c>
      <c r="M86">
        <f t="shared" si="14"/>
        <v>40</v>
      </c>
      <c r="N86">
        <f t="shared" si="14"/>
        <v>43</v>
      </c>
      <c r="O86">
        <f t="shared" si="14"/>
        <v>20</v>
      </c>
      <c r="P86" s="9"/>
    </row>
    <row r="87" spans="1:16" ht="12.75">
      <c r="A87" s="1"/>
      <c r="B87" s="44"/>
      <c r="P87" s="9"/>
    </row>
    <row r="88" spans="1:16" ht="12.75">
      <c r="A88" s="1"/>
      <c r="B88" s="44"/>
      <c r="P88" s="9"/>
    </row>
    <row r="89" spans="1:16" ht="12.75">
      <c r="A89" s="1"/>
      <c r="B89" s="44"/>
      <c r="P89" s="9"/>
    </row>
    <row r="90" spans="1:16" ht="12.75">
      <c r="A90" s="1"/>
      <c r="B90" s="44"/>
      <c r="P90" s="9"/>
    </row>
    <row r="91" spans="1:16" ht="12.75">
      <c r="A91" s="1"/>
      <c r="B91" s="44"/>
      <c r="P91" s="9"/>
    </row>
    <row r="92" spans="2:15" ht="12.75">
      <c r="B92" s="15" t="s">
        <v>174</v>
      </c>
      <c r="D92" s="65" t="s">
        <v>30</v>
      </c>
      <c r="E92" s="20" t="s">
        <v>30</v>
      </c>
      <c r="F92" s="20" t="s">
        <v>0</v>
      </c>
      <c r="G92" s="20"/>
      <c r="H92" s="20"/>
      <c r="I92" s="20"/>
      <c r="J92" s="15"/>
      <c r="K92" s="15"/>
      <c r="L92" s="15"/>
      <c r="M92" s="15"/>
      <c r="N92" s="15"/>
      <c r="O92" s="15"/>
    </row>
    <row r="93" spans="2:15" ht="12.75">
      <c r="B93" t="s">
        <v>187</v>
      </c>
      <c r="D93" s="55">
        <f>I93/I96</f>
        <v>0.4282115869017632</v>
      </c>
      <c r="E93" s="55">
        <f>J93/J96</f>
        <v>0.44836272040302266</v>
      </c>
      <c r="F93" s="20" t="s">
        <v>31</v>
      </c>
      <c r="G93" s="20"/>
      <c r="H93" s="20"/>
      <c r="I93" s="20">
        <f>J127+M127</f>
        <v>170</v>
      </c>
      <c r="J93" s="20">
        <f>J129+M129</f>
        <v>178</v>
      </c>
      <c r="K93" s="15"/>
      <c r="L93" s="15"/>
      <c r="M93" s="15"/>
      <c r="N93" s="15"/>
      <c r="O93" s="15"/>
    </row>
    <row r="94" spans="2:15" ht="12.75">
      <c r="B94" t="s">
        <v>55</v>
      </c>
      <c r="D94" s="55">
        <f>I94/I96</f>
        <v>0.42317380352644834</v>
      </c>
      <c r="E94" s="55">
        <f>J94/J96</f>
        <v>0.40302267002518893</v>
      </c>
      <c r="F94" s="20" t="s">
        <v>32</v>
      </c>
      <c r="G94" s="20"/>
      <c r="H94" s="20"/>
      <c r="I94" s="20">
        <f>K127+N127</f>
        <v>168</v>
      </c>
      <c r="J94" s="20">
        <f>K129+N129</f>
        <v>160</v>
      </c>
      <c r="K94" s="15"/>
      <c r="L94" s="15"/>
      <c r="M94" s="15"/>
      <c r="N94" s="15"/>
      <c r="O94" s="15"/>
    </row>
    <row r="95" spans="2:15" ht="12.75">
      <c r="B95" t="s">
        <v>23</v>
      </c>
      <c r="D95" s="55">
        <f>I95/I96</f>
        <v>0.1486146095717884</v>
      </c>
      <c r="E95" s="55">
        <f>J95/J96</f>
        <v>0.1486146095717884</v>
      </c>
      <c r="F95" s="20" t="s">
        <v>33</v>
      </c>
      <c r="G95" s="20"/>
      <c r="H95" s="20"/>
      <c r="I95" s="20">
        <f>L127+O127</f>
        <v>59</v>
      </c>
      <c r="J95" s="20">
        <f>L129+O129</f>
        <v>59</v>
      </c>
      <c r="K95" s="15"/>
      <c r="L95" s="15"/>
      <c r="M95" s="15"/>
      <c r="N95" s="15"/>
      <c r="O95" s="15"/>
    </row>
    <row r="96" spans="2:15" ht="12.75">
      <c r="B96" t="s">
        <v>35</v>
      </c>
      <c r="D96" s="55">
        <f>SUM(D93:D95)</f>
        <v>1</v>
      </c>
      <c r="E96" s="55">
        <f>SUM(E93:E95)</f>
        <v>1</v>
      </c>
      <c r="F96" s="20" t="s">
        <v>2</v>
      </c>
      <c r="G96" s="20"/>
      <c r="H96" s="20"/>
      <c r="I96" s="20">
        <f>SUM(I93:I95)</f>
        <v>397</v>
      </c>
      <c r="J96" s="20">
        <f>SUM(J93:J95)</f>
        <v>397</v>
      </c>
      <c r="K96" s="15"/>
      <c r="L96" s="15"/>
      <c r="M96" s="15"/>
      <c r="N96" s="15"/>
      <c r="O96" s="15"/>
    </row>
    <row r="97" ht="12.75">
      <c r="B97" t="s">
        <v>186</v>
      </c>
    </row>
    <row r="98" spans="1:16" ht="12.75" customHeight="1">
      <c r="A98" s="149" t="s">
        <v>24</v>
      </c>
      <c r="B98" s="150" t="s">
        <v>3</v>
      </c>
      <c r="C98" s="150" t="s">
        <v>164</v>
      </c>
      <c r="D98" s="150"/>
      <c r="E98" s="150"/>
      <c r="F98" s="158" t="s">
        <v>4</v>
      </c>
      <c r="G98" s="159"/>
      <c r="H98" s="160"/>
      <c r="I98" s="153" t="s">
        <v>5</v>
      </c>
      <c r="J98" s="154"/>
      <c r="K98" s="154"/>
      <c r="L98" s="154"/>
      <c r="M98" s="154"/>
      <c r="N98" s="154"/>
      <c r="O98" s="155"/>
      <c r="P98" s="136" t="s">
        <v>6</v>
      </c>
    </row>
    <row r="99" spans="1:16" s="1" customFormat="1" ht="12.75">
      <c r="A99" s="149"/>
      <c r="B99" s="151"/>
      <c r="C99" s="139" t="s">
        <v>7</v>
      </c>
      <c r="D99" s="144" t="s">
        <v>165</v>
      </c>
      <c r="E99" s="144" t="s">
        <v>166</v>
      </c>
      <c r="F99" s="139" t="s">
        <v>66</v>
      </c>
      <c r="G99" s="139" t="s">
        <v>162</v>
      </c>
      <c r="H99" s="139" t="s">
        <v>163</v>
      </c>
      <c r="I99" s="144" t="s">
        <v>167</v>
      </c>
      <c r="J99" s="141" t="s">
        <v>162</v>
      </c>
      <c r="K99" s="142"/>
      <c r="L99" s="143"/>
      <c r="M99" s="141" t="s">
        <v>163</v>
      </c>
      <c r="N99" s="142"/>
      <c r="O99" s="143"/>
      <c r="P99" s="137"/>
    </row>
    <row r="100" spans="1:16" s="1" customFormat="1" ht="12.75">
      <c r="A100" s="149"/>
      <c r="B100" s="152"/>
      <c r="C100" s="140"/>
      <c r="D100" s="145"/>
      <c r="E100" s="145"/>
      <c r="F100" s="140"/>
      <c r="G100" s="140"/>
      <c r="H100" s="140"/>
      <c r="I100" s="145"/>
      <c r="J100" s="62" t="s">
        <v>8</v>
      </c>
      <c r="K100" s="63" t="s">
        <v>9</v>
      </c>
      <c r="L100" s="63" t="s">
        <v>10</v>
      </c>
      <c r="M100" s="63" t="s">
        <v>8</v>
      </c>
      <c r="N100" s="63" t="s">
        <v>9</v>
      </c>
      <c r="O100" s="63" t="s">
        <v>10</v>
      </c>
      <c r="P100" s="138"/>
    </row>
    <row r="101" spans="1:16" s="24" customFormat="1" ht="12.75">
      <c r="A101" s="71">
        <f>A100+1</f>
        <v>1</v>
      </c>
      <c r="B101" s="43" t="s">
        <v>47</v>
      </c>
      <c r="C101" s="42">
        <v>5</v>
      </c>
      <c r="D101" s="42">
        <v>5</v>
      </c>
      <c r="E101" s="42"/>
      <c r="F101" s="22">
        <f>+G101+H101</f>
        <v>4</v>
      </c>
      <c r="G101" s="42">
        <v>4</v>
      </c>
      <c r="H101" s="42"/>
      <c r="I101" s="42">
        <v>30</v>
      </c>
      <c r="J101" s="22">
        <v>15</v>
      </c>
      <c r="K101" s="22">
        <v>15</v>
      </c>
      <c r="L101" s="22">
        <v>0</v>
      </c>
      <c r="M101" s="22">
        <v>0</v>
      </c>
      <c r="N101" s="22">
        <v>0</v>
      </c>
      <c r="O101" s="22">
        <v>0</v>
      </c>
      <c r="P101" s="21"/>
    </row>
    <row r="102" spans="1:16" s="24" customFormat="1" ht="12.75">
      <c r="A102" s="71">
        <v>2</v>
      </c>
      <c r="B102" s="21" t="s">
        <v>50</v>
      </c>
      <c r="C102" s="42">
        <v>5</v>
      </c>
      <c r="D102" s="42">
        <v>5</v>
      </c>
      <c r="E102" s="42"/>
      <c r="F102" s="22">
        <f aca="true" t="shared" si="15" ref="F102:F117">+G102+H102</f>
        <v>4</v>
      </c>
      <c r="G102" s="42">
        <v>4</v>
      </c>
      <c r="H102" s="42"/>
      <c r="I102" s="42">
        <v>30</v>
      </c>
      <c r="J102" s="22">
        <v>15</v>
      </c>
      <c r="K102" s="22">
        <v>15</v>
      </c>
      <c r="L102" s="22">
        <v>0</v>
      </c>
      <c r="M102" s="22">
        <v>0</v>
      </c>
      <c r="N102" s="22">
        <v>0</v>
      </c>
      <c r="O102" s="22">
        <v>0</v>
      </c>
      <c r="P102" s="21"/>
    </row>
    <row r="103" spans="1:16" s="24" customFormat="1" ht="12.75">
      <c r="A103" s="71">
        <v>3</v>
      </c>
      <c r="B103" s="21" t="s">
        <v>51</v>
      </c>
      <c r="C103" s="22"/>
      <c r="D103" s="42">
        <v>5</v>
      </c>
      <c r="E103" s="22"/>
      <c r="F103" s="22">
        <f t="shared" si="15"/>
        <v>4</v>
      </c>
      <c r="G103" s="22">
        <v>4</v>
      </c>
      <c r="H103" s="22"/>
      <c r="I103" s="22">
        <v>30</v>
      </c>
      <c r="J103" s="22">
        <v>15</v>
      </c>
      <c r="K103" s="22">
        <v>15</v>
      </c>
      <c r="L103" s="22">
        <v>0</v>
      </c>
      <c r="M103" s="22">
        <v>0</v>
      </c>
      <c r="N103" s="22">
        <v>0</v>
      </c>
      <c r="O103" s="22">
        <v>0</v>
      </c>
      <c r="P103" s="21"/>
    </row>
    <row r="104" spans="1:16" s="24" customFormat="1" ht="12.75">
      <c r="A104" s="71">
        <v>4</v>
      </c>
      <c r="B104" s="21" t="s">
        <v>52</v>
      </c>
      <c r="C104" s="22"/>
      <c r="D104" s="22">
        <v>6</v>
      </c>
      <c r="E104" s="22"/>
      <c r="F104" s="22">
        <f t="shared" si="15"/>
        <v>4</v>
      </c>
      <c r="G104" s="22"/>
      <c r="H104" s="22">
        <v>4</v>
      </c>
      <c r="I104" s="22">
        <v>30</v>
      </c>
      <c r="J104" s="22">
        <v>0</v>
      </c>
      <c r="K104" s="22">
        <v>0</v>
      </c>
      <c r="L104" s="22">
        <v>0</v>
      </c>
      <c r="M104" s="22">
        <v>15</v>
      </c>
      <c r="N104" s="22">
        <v>15</v>
      </c>
      <c r="O104" s="22">
        <v>0</v>
      </c>
      <c r="P104" s="21"/>
    </row>
    <row r="105" spans="1:16" s="24" customFormat="1" ht="12.75">
      <c r="A105" s="71">
        <v>5</v>
      </c>
      <c r="B105" s="21" t="s">
        <v>28</v>
      </c>
      <c r="C105" s="22"/>
      <c r="D105" s="22">
        <v>6</v>
      </c>
      <c r="E105" s="22"/>
      <c r="F105" s="22">
        <f t="shared" si="15"/>
        <v>4</v>
      </c>
      <c r="G105" s="22"/>
      <c r="H105" s="22">
        <v>4</v>
      </c>
      <c r="I105" s="22">
        <v>30</v>
      </c>
      <c r="J105" s="22">
        <v>0</v>
      </c>
      <c r="K105" s="22">
        <v>0</v>
      </c>
      <c r="L105" s="22">
        <v>0</v>
      </c>
      <c r="M105" s="22">
        <v>15</v>
      </c>
      <c r="N105" s="22">
        <v>7</v>
      </c>
      <c r="O105" s="22">
        <v>8</v>
      </c>
      <c r="P105" s="21"/>
    </row>
    <row r="106" spans="1:16" s="24" customFormat="1" ht="12.75">
      <c r="A106" s="71">
        <v>6</v>
      </c>
      <c r="B106" s="21" t="s">
        <v>81</v>
      </c>
      <c r="C106" s="22"/>
      <c r="D106" s="22">
        <v>6</v>
      </c>
      <c r="E106" s="22"/>
      <c r="F106" s="22">
        <f t="shared" si="15"/>
        <v>4</v>
      </c>
      <c r="G106" s="22"/>
      <c r="H106" s="22">
        <v>4</v>
      </c>
      <c r="I106" s="22">
        <v>40</v>
      </c>
      <c r="J106" s="23">
        <v>0</v>
      </c>
      <c r="K106" s="23">
        <v>0</v>
      </c>
      <c r="L106" s="23">
        <v>0</v>
      </c>
      <c r="M106" s="23">
        <v>10</v>
      </c>
      <c r="N106" s="23">
        <v>5</v>
      </c>
      <c r="O106" s="23">
        <v>25</v>
      </c>
      <c r="P106" s="21"/>
    </row>
    <row r="107" spans="1:16" s="1" customFormat="1" ht="12.75">
      <c r="A107" s="63">
        <v>7</v>
      </c>
      <c r="B107" s="6" t="s">
        <v>21</v>
      </c>
      <c r="C107" s="7"/>
      <c r="D107" s="8"/>
      <c r="E107" s="7">
        <v>5.6</v>
      </c>
      <c r="F107" s="17">
        <f t="shared" si="15"/>
        <v>10</v>
      </c>
      <c r="G107" s="2">
        <v>0</v>
      </c>
      <c r="H107" s="2">
        <v>10</v>
      </c>
      <c r="I107" s="2">
        <v>30</v>
      </c>
      <c r="J107" s="2">
        <v>0</v>
      </c>
      <c r="K107" s="2">
        <v>15</v>
      </c>
      <c r="L107" s="2">
        <v>0</v>
      </c>
      <c r="M107" s="2">
        <v>0</v>
      </c>
      <c r="N107" s="2">
        <v>15</v>
      </c>
      <c r="O107" s="2">
        <v>0</v>
      </c>
      <c r="P107" s="3"/>
    </row>
    <row r="108" spans="1:16" s="1" customFormat="1" ht="12.75">
      <c r="A108" s="63">
        <v>8</v>
      </c>
      <c r="B108" s="3" t="s">
        <v>56</v>
      </c>
      <c r="C108" s="2"/>
      <c r="D108" s="4">
        <v>5</v>
      </c>
      <c r="E108" s="2"/>
      <c r="F108" s="17">
        <f t="shared" si="15"/>
        <v>2</v>
      </c>
      <c r="G108" s="2">
        <v>2</v>
      </c>
      <c r="H108" s="2"/>
      <c r="I108" s="2">
        <v>14</v>
      </c>
      <c r="J108" s="2">
        <v>4</v>
      </c>
      <c r="K108" s="2">
        <v>6</v>
      </c>
      <c r="L108" s="2">
        <v>4</v>
      </c>
      <c r="M108" s="2">
        <v>0</v>
      </c>
      <c r="N108" s="2">
        <v>0</v>
      </c>
      <c r="O108" s="2">
        <v>0</v>
      </c>
      <c r="P108" s="3"/>
    </row>
    <row r="109" spans="1:16" s="1" customFormat="1" ht="12.75">
      <c r="A109" s="63">
        <v>9</v>
      </c>
      <c r="B109" s="3" t="s">
        <v>25</v>
      </c>
      <c r="C109" s="4"/>
      <c r="D109" s="4">
        <v>5</v>
      </c>
      <c r="E109" s="4"/>
      <c r="F109" s="17">
        <f t="shared" si="15"/>
        <v>2</v>
      </c>
      <c r="G109" s="4">
        <v>2</v>
      </c>
      <c r="H109" s="4"/>
      <c r="I109" s="4">
        <v>12</v>
      </c>
      <c r="J109" s="2">
        <v>4</v>
      </c>
      <c r="K109" s="2">
        <v>0</v>
      </c>
      <c r="L109" s="2">
        <v>8</v>
      </c>
      <c r="M109" s="2">
        <v>0</v>
      </c>
      <c r="N109" s="2">
        <v>0</v>
      </c>
      <c r="O109" s="2">
        <v>0</v>
      </c>
      <c r="P109" s="3"/>
    </row>
    <row r="110" spans="1:16" s="1" customFormat="1" ht="12.75">
      <c r="A110" s="63">
        <v>10</v>
      </c>
      <c r="B110" s="6" t="s">
        <v>48</v>
      </c>
      <c r="C110" s="7"/>
      <c r="D110" s="8">
        <v>5</v>
      </c>
      <c r="E110" s="7"/>
      <c r="F110" s="17">
        <f t="shared" si="15"/>
        <v>1</v>
      </c>
      <c r="G110" s="2">
        <v>1</v>
      </c>
      <c r="H110" s="2"/>
      <c r="I110" s="2">
        <v>8</v>
      </c>
      <c r="J110" s="2">
        <v>8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3"/>
    </row>
    <row r="111" spans="1:16" s="1" customFormat="1" ht="12.75">
      <c r="A111" s="63" t="s">
        <v>84</v>
      </c>
      <c r="B111" s="3" t="s">
        <v>61</v>
      </c>
      <c r="C111" s="2"/>
      <c r="D111" s="4">
        <v>5</v>
      </c>
      <c r="E111" s="2"/>
      <c r="F111" s="17">
        <f t="shared" si="15"/>
        <v>1</v>
      </c>
      <c r="G111" s="2">
        <v>1</v>
      </c>
      <c r="H111" s="2"/>
      <c r="I111" s="2">
        <v>8</v>
      </c>
      <c r="J111" s="2">
        <v>0</v>
      </c>
      <c r="K111" s="2">
        <v>8</v>
      </c>
      <c r="L111" s="2">
        <v>0</v>
      </c>
      <c r="M111" s="2">
        <v>0</v>
      </c>
      <c r="N111" s="2">
        <v>0</v>
      </c>
      <c r="O111" s="2">
        <v>0</v>
      </c>
      <c r="P111" s="27" t="s">
        <v>111</v>
      </c>
    </row>
    <row r="112" spans="1:16" s="1" customFormat="1" ht="12.75">
      <c r="A112" s="63" t="s">
        <v>85</v>
      </c>
      <c r="B112" s="3" t="s">
        <v>57</v>
      </c>
      <c r="C112" s="2"/>
      <c r="D112" s="2">
        <v>5</v>
      </c>
      <c r="E112" s="2"/>
      <c r="F112" s="17">
        <f t="shared" si="15"/>
        <v>0</v>
      </c>
      <c r="G112" s="2"/>
      <c r="H112" s="2"/>
      <c r="I112" s="2">
        <v>8</v>
      </c>
      <c r="J112" s="5">
        <v>8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27" t="s">
        <v>111</v>
      </c>
    </row>
    <row r="113" spans="1:16" s="109" customFormat="1" ht="25.5">
      <c r="A113" s="63" t="s">
        <v>87</v>
      </c>
      <c r="B113" s="100" t="s">
        <v>58</v>
      </c>
      <c r="C113" s="107">
        <v>5</v>
      </c>
      <c r="D113" s="106">
        <v>5</v>
      </c>
      <c r="E113" s="63"/>
      <c r="F113" s="107">
        <f t="shared" si="15"/>
        <v>1</v>
      </c>
      <c r="G113" s="63">
        <v>1</v>
      </c>
      <c r="H113" s="63"/>
      <c r="I113" s="63">
        <v>14</v>
      </c>
      <c r="J113" s="63">
        <v>8</v>
      </c>
      <c r="K113" s="63">
        <v>6</v>
      </c>
      <c r="L113" s="63">
        <v>0</v>
      </c>
      <c r="M113" s="63">
        <v>0</v>
      </c>
      <c r="N113" s="63">
        <v>0</v>
      </c>
      <c r="O113" s="63">
        <v>0</v>
      </c>
      <c r="P113" s="108" t="s">
        <v>110</v>
      </c>
    </row>
    <row r="114" spans="1:16" ht="12.75">
      <c r="A114" s="63" t="s">
        <v>88</v>
      </c>
      <c r="B114" s="6" t="s">
        <v>49</v>
      </c>
      <c r="C114" s="7">
        <v>5</v>
      </c>
      <c r="D114" s="8">
        <v>5</v>
      </c>
      <c r="E114" s="7"/>
      <c r="F114" s="17">
        <f t="shared" si="15"/>
        <v>0</v>
      </c>
      <c r="G114" s="7"/>
      <c r="H114" s="7"/>
      <c r="I114" s="7">
        <v>14</v>
      </c>
      <c r="J114" s="5">
        <v>8</v>
      </c>
      <c r="K114" s="5">
        <v>6</v>
      </c>
      <c r="L114" s="5">
        <v>0</v>
      </c>
      <c r="M114" s="5">
        <v>0</v>
      </c>
      <c r="N114" s="5">
        <v>0</v>
      </c>
      <c r="O114" s="5">
        <v>0</v>
      </c>
      <c r="P114" s="27" t="s">
        <v>110</v>
      </c>
    </row>
    <row r="115" spans="1:16" s="1" customFormat="1" ht="12.75">
      <c r="A115" s="63" t="s">
        <v>89</v>
      </c>
      <c r="B115" s="3" t="s">
        <v>53</v>
      </c>
      <c r="C115" s="2">
        <v>6</v>
      </c>
      <c r="D115" s="2">
        <v>6</v>
      </c>
      <c r="E115" s="2"/>
      <c r="F115" s="17">
        <f t="shared" si="15"/>
        <v>1</v>
      </c>
      <c r="G115" s="2"/>
      <c r="H115" s="2">
        <v>1</v>
      </c>
      <c r="I115" s="2">
        <v>14</v>
      </c>
      <c r="J115" s="2">
        <v>0</v>
      </c>
      <c r="K115" s="2">
        <v>0</v>
      </c>
      <c r="L115" s="2">
        <v>0</v>
      </c>
      <c r="M115" s="2">
        <v>8</v>
      </c>
      <c r="N115" s="2">
        <v>6</v>
      </c>
      <c r="O115" s="2">
        <v>0</v>
      </c>
      <c r="P115" s="27" t="s">
        <v>109</v>
      </c>
    </row>
    <row r="116" spans="1:16" s="109" customFormat="1" ht="25.5">
      <c r="A116" s="63" t="s">
        <v>90</v>
      </c>
      <c r="B116" s="100" t="s">
        <v>26</v>
      </c>
      <c r="C116" s="63">
        <v>6</v>
      </c>
      <c r="D116" s="63">
        <v>6</v>
      </c>
      <c r="E116" s="63"/>
      <c r="F116" s="107">
        <f t="shared" si="15"/>
        <v>0</v>
      </c>
      <c r="G116" s="63"/>
      <c r="H116" s="63"/>
      <c r="I116" s="63">
        <v>14</v>
      </c>
      <c r="J116" s="63">
        <v>0</v>
      </c>
      <c r="K116" s="63">
        <v>0</v>
      </c>
      <c r="L116" s="63">
        <v>0</v>
      </c>
      <c r="M116" s="63">
        <v>8</v>
      </c>
      <c r="N116" s="63">
        <v>6</v>
      </c>
      <c r="O116" s="63">
        <v>0</v>
      </c>
      <c r="P116" s="111" t="s">
        <v>109</v>
      </c>
    </row>
    <row r="117" spans="1:16" s="109" customFormat="1" ht="24">
      <c r="A117" s="63" t="s">
        <v>91</v>
      </c>
      <c r="B117" s="119" t="s">
        <v>54</v>
      </c>
      <c r="C117" s="106"/>
      <c r="D117" s="106">
        <v>6</v>
      </c>
      <c r="E117" s="106"/>
      <c r="F117" s="107">
        <f t="shared" si="15"/>
        <v>1</v>
      </c>
      <c r="G117" s="106"/>
      <c r="H117" s="106">
        <v>1</v>
      </c>
      <c r="I117" s="106">
        <v>9</v>
      </c>
      <c r="J117" s="63">
        <v>0</v>
      </c>
      <c r="K117" s="63">
        <v>0</v>
      </c>
      <c r="L117" s="63">
        <v>0</v>
      </c>
      <c r="M117" s="63">
        <v>9</v>
      </c>
      <c r="N117" s="63">
        <v>0</v>
      </c>
      <c r="O117" s="63">
        <v>0</v>
      </c>
      <c r="P117" s="108" t="s">
        <v>112</v>
      </c>
    </row>
    <row r="118" spans="1:16" s="1" customFormat="1" ht="24">
      <c r="A118" s="63" t="s">
        <v>92</v>
      </c>
      <c r="B118" s="88" t="s">
        <v>86</v>
      </c>
      <c r="C118" s="2"/>
      <c r="D118" s="2">
        <v>6</v>
      </c>
      <c r="E118" s="2"/>
      <c r="F118" s="22"/>
      <c r="G118" s="2"/>
      <c r="H118" s="2"/>
      <c r="I118" s="2">
        <v>9</v>
      </c>
      <c r="J118" s="5">
        <v>0</v>
      </c>
      <c r="K118" s="5">
        <v>0</v>
      </c>
      <c r="L118" s="5">
        <v>0</v>
      </c>
      <c r="M118" s="5">
        <v>9</v>
      </c>
      <c r="N118" s="5">
        <v>0</v>
      </c>
      <c r="O118" s="5">
        <v>0</v>
      </c>
      <c r="P118" s="27" t="s">
        <v>113</v>
      </c>
    </row>
    <row r="119" spans="1:16" s="13" customFormat="1" ht="12.75">
      <c r="A119" s="11"/>
      <c r="B119" s="104" t="s">
        <v>68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1"/>
    </row>
    <row r="120" spans="1:16" s="109" customFormat="1" ht="24">
      <c r="A120" s="110">
        <v>15</v>
      </c>
      <c r="B120" s="119" t="s">
        <v>121</v>
      </c>
      <c r="C120" s="63"/>
      <c r="D120" s="63">
        <v>5</v>
      </c>
      <c r="E120" s="63"/>
      <c r="F120" s="63">
        <f>G120+H120</f>
        <v>2</v>
      </c>
      <c r="G120" s="63">
        <v>2</v>
      </c>
      <c r="H120" s="63"/>
      <c r="I120" s="63">
        <v>12</v>
      </c>
      <c r="J120" s="63">
        <v>6</v>
      </c>
      <c r="K120" s="63">
        <v>6</v>
      </c>
      <c r="L120" s="63">
        <v>0</v>
      </c>
      <c r="M120" s="63">
        <v>0</v>
      </c>
      <c r="N120" s="63">
        <v>0</v>
      </c>
      <c r="O120" s="63">
        <v>0</v>
      </c>
      <c r="P120" s="110"/>
    </row>
    <row r="121" spans="1:16" s="1" customFormat="1" ht="12.75">
      <c r="A121" s="3">
        <v>16</v>
      </c>
      <c r="B121" s="88" t="s">
        <v>122</v>
      </c>
      <c r="C121" s="2">
        <v>5</v>
      </c>
      <c r="D121" s="2">
        <v>5</v>
      </c>
      <c r="E121" s="2"/>
      <c r="F121" s="2">
        <f aca="true" t="shared" si="16" ref="F121:F126">G121+H121</f>
        <v>4</v>
      </c>
      <c r="G121" s="2">
        <v>4</v>
      </c>
      <c r="H121" s="2"/>
      <c r="I121" s="2">
        <v>21</v>
      </c>
      <c r="J121" s="2">
        <v>8</v>
      </c>
      <c r="K121" s="2">
        <v>8</v>
      </c>
      <c r="L121" s="2">
        <v>5</v>
      </c>
      <c r="M121" s="2">
        <v>0</v>
      </c>
      <c r="N121" s="2">
        <v>0</v>
      </c>
      <c r="O121" s="2">
        <v>0</v>
      </c>
      <c r="P121" s="3"/>
    </row>
    <row r="122" spans="1:16" s="109" customFormat="1" ht="24">
      <c r="A122" s="110">
        <v>17</v>
      </c>
      <c r="B122" s="119" t="s">
        <v>123</v>
      </c>
      <c r="C122" s="63"/>
      <c r="D122" s="63">
        <v>5</v>
      </c>
      <c r="E122" s="63"/>
      <c r="F122" s="63">
        <f t="shared" si="16"/>
        <v>2</v>
      </c>
      <c r="G122" s="63">
        <v>2</v>
      </c>
      <c r="H122" s="63"/>
      <c r="I122" s="63">
        <v>12</v>
      </c>
      <c r="J122" s="63">
        <v>7</v>
      </c>
      <c r="K122" s="63">
        <v>0</v>
      </c>
      <c r="L122" s="63">
        <v>5</v>
      </c>
      <c r="M122" s="63">
        <v>0</v>
      </c>
      <c r="N122" s="63">
        <v>0</v>
      </c>
      <c r="O122" s="63">
        <v>0</v>
      </c>
      <c r="P122" s="110"/>
    </row>
    <row r="123" spans="1:16" s="1" customFormat="1" ht="12.75">
      <c r="A123" s="3">
        <v>18</v>
      </c>
      <c r="B123" s="3" t="s">
        <v>124</v>
      </c>
      <c r="C123" s="2"/>
      <c r="D123" s="2">
        <v>5</v>
      </c>
      <c r="E123" s="2"/>
      <c r="F123" s="2">
        <f t="shared" si="16"/>
        <v>3</v>
      </c>
      <c r="G123" s="2">
        <v>3</v>
      </c>
      <c r="H123" s="2"/>
      <c r="I123" s="2">
        <v>16</v>
      </c>
      <c r="J123" s="2">
        <v>0</v>
      </c>
      <c r="K123" s="2">
        <v>12</v>
      </c>
      <c r="L123" s="2">
        <v>4</v>
      </c>
      <c r="M123" s="2">
        <v>0</v>
      </c>
      <c r="N123" s="2">
        <v>0</v>
      </c>
      <c r="O123" s="2">
        <v>0</v>
      </c>
      <c r="P123" s="3"/>
    </row>
    <row r="124" spans="1:16" s="1" customFormat="1" ht="12.75">
      <c r="A124" s="3">
        <v>19</v>
      </c>
      <c r="B124" s="3" t="s">
        <v>125</v>
      </c>
      <c r="C124" s="2"/>
      <c r="D124" s="2">
        <v>6</v>
      </c>
      <c r="E124" s="2"/>
      <c r="F124" s="2">
        <f t="shared" si="16"/>
        <v>2</v>
      </c>
      <c r="G124" s="2"/>
      <c r="H124" s="2">
        <v>2</v>
      </c>
      <c r="I124" s="2">
        <v>12</v>
      </c>
      <c r="J124" s="2">
        <v>0</v>
      </c>
      <c r="K124" s="2">
        <v>0</v>
      </c>
      <c r="L124" s="2">
        <v>0</v>
      </c>
      <c r="M124" s="2">
        <v>6</v>
      </c>
      <c r="N124" s="2">
        <v>6</v>
      </c>
      <c r="O124" s="2">
        <v>0</v>
      </c>
      <c r="P124" s="3"/>
    </row>
    <row r="125" spans="1:16" s="1" customFormat="1" ht="12.75">
      <c r="A125" s="3">
        <v>20</v>
      </c>
      <c r="B125" s="3" t="s">
        <v>126</v>
      </c>
      <c r="C125" s="2">
        <v>6</v>
      </c>
      <c r="D125" s="2">
        <v>6</v>
      </c>
      <c r="E125" s="2"/>
      <c r="F125" s="2">
        <f t="shared" si="16"/>
        <v>3</v>
      </c>
      <c r="G125" s="2"/>
      <c r="H125" s="2">
        <v>3</v>
      </c>
      <c r="I125" s="2">
        <v>16</v>
      </c>
      <c r="J125" s="2">
        <v>0</v>
      </c>
      <c r="K125" s="2">
        <v>0</v>
      </c>
      <c r="L125" s="2">
        <v>0</v>
      </c>
      <c r="M125" s="2">
        <v>8</v>
      </c>
      <c r="N125" s="2">
        <v>8</v>
      </c>
      <c r="O125" s="2">
        <v>0</v>
      </c>
      <c r="P125" s="3"/>
    </row>
    <row r="126" spans="1:16" s="1" customFormat="1" ht="12.75">
      <c r="A126" s="3">
        <v>21</v>
      </c>
      <c r="B126" s="3" t="s">
        <v>120</v>
      </c>
      <c r="C126" s="2"/>
      <c r="D126" s="2">
        <v>6</v>
      </c>
      <c r="E126" s="2"/>
      <c r="F126" s="2">
        <f t="shared" si="16"/>
        <v>1</v>
      </c>
      <c r="G126" s="2"/>
      <c r="H126" s="2">
        <v>1</v>
      </c>
      <c r="I126" s="2">
        <v>9</v>
      </c>
      <c r="J126" s="2">
        <v>0</v>
      </c>
      <c r="K126" s="2">
        <v>0</v>
      </c>
      <c r="L126" s="2">
        <v>0</v>
      </c>
      <c r="M126" s="2">
        <v>9</v>
      </c>
      <c r="N126" s="2">
        <v>0</v>
      </c>
      <c r="O126" s="2">
        <v>0</v>
      </c>
      <c r="P126" s="3"/>
    </row>
    <row r="127" spans="1:16" s="13" customFormat="1" ht="12.75">
      <c r="A127" s="11"/>
      <c r="B127" s="11" t="s">
        <v>93</v>
      </c>
      <c r="C127" s="12">
        <v>6</v>
      </c>
      <c r="D127" s="11"/>
      <c r="E127" s="11"/>
      <c r="F127" s="12">
        <f>SUM(F101:F126)</f>
        <v>60</v>
      </c>
      <c r="G127" s="12">
        <f>SUM(G101:G126)</f>
        <v>30</v>
      </c>
      <c r="H127" s="12">
        <f>SUM(H101:H126)</f>
        <v>30</v>
      </c>
      <c r="I127" s="12">
        <f aca="true" t="shared" si="17" ref="I127:O127">SUM(I101:I126)-I112-I114-I116-I118</f>
        <v>397</v>
      </c>
      <c r="J127" s="12">
        <f t="shared" si="17"/>
        <v>90</v>
      </c>
      <c r="K127" s="12">
        <f t="shared" si="17"/>
        <v>106</v>
      </c>
      <c r="L127" s="12">
        <f t="shared" si="17"/>
        <v>26</v>
      </c>
      <c r="M127" s="12">
        <f t="shared" si="17"/>
        <v>80</v>
      </c>
      <c r="N127" s="12">
        <f t="shared" si="17"/>
        <v>62</v>
      </c>
      <c r="O127" s="12">
        <f t="shared" si="17"/>
        <v>33</v>
      </c>
      <c r="P127" s="11"/>
    </row>
    <row r="128" spans="1:16" s="15" customFormat="1" ht="12.75">
      <c r="A128" s="89"/>
      <c r="B128" s="89" t="s">
        <v>95</v>
      </c>
      <c r="C128" s="90"/>
      <c r="D128" s="89"/>
      <c r="E128" s="89"/>
      <c r="F128" s="89"/>
      <c r="G128" s="89"/>
      <c r="H128" s="89"/>
      <c r="I128" s="89"/>
      <c r="J128" s="133">
        <f>SUM(J127:L127)</f>
        <v>222</v>
      </c>
      <c r="K128" s="133"/>
      <c r="L128" s="133"/>
      <c r="M128" s="133">
        <f>SUM(M127:O127)</f>
        <v>175</v>
      </c>
      <c r="N128" s="133"/>
      <c r="O128" s="133"/>
      <c r="P128" s="11"/>
    </row>
    <row r="129" spans="1:16" s="13" customFormat="1" ht="12.75">
      <c r="A129" s="11"/>
      <c r="B129" s="11" t="s">
        <v>94</v>
      </c>
      <c r="C129" s="12">
        <v>6</v>
      </c>
      <c r="D129" s="11"/>
      <c r="E129" s="11"/>
      <c r="F129" s="12">
        <f>SUM(F101:F126)</f>
        <v>60</v>
      </c>
      <c r="G129" s="12">
        <f>SUM(G101:G126)</f>
        <v>30</v>
      </c>
      <c r="H129" s="12">
        <f>SUM(H101:H126)</f>
        <v>30</v>
      </c>
      <c r="I129" s="12">
        <f aca="true" t="shared" si="18" ref="I129:O129">SUM(I101:I126)-I111-I113-I115-I117</f>
        <v>397</v>
      </c>
      <c r="J129" s="12">
        <f t="shared" si="18"/>
        <v>98</v>
      </c>
      <c r="K129" s="12">
        <f t="shared" si="18"/>
        <v>98</v>
      </c>
      <c r="L129" s="12">
        <f t="shared" si="18"/>
        <v>26</v>
      </c>
      <c r="M129" s="12">
        <f t="shared" si="18"/>
        <v>80</v>
      </c>
      <c r="N129" s="12">
        <f t="shared" si="18"/>
        <v>62</v>
      </c>
      <c r="O129" s="12">
        <f t="shared" si="18"/>
        <v>33</v>
      </c>
      <c r="P129" s="11"/>
    </row>
    <row r="130" spans="1:16" s="15" customFormat="1" ht="12.75">
      <c r="A130" s="89"/>
      <c r="B130" s="89" t="s">
        <v>96</v>
      </c>
      <c r="C130" s="89"/>
      <c r="D130" s="89"/>
      <c r="E130" s="89"/>
      <c r="F130" s="89"/>
      <c r="G130" s="89"/>
      <c r="H130" s="89"/>
      <c r="I130" s="89"/>
      <c r="J130" s="133">
        <f>SUM(J129:L129)</f>
        <v>222</v>
      </c>
      <c r="K130" s="133"/>
      <c r="L130" s="133"/>
      <c r="M130" s="133">
        <f>SUM(M129:O129)</f>
        <v>175</v>
      </c>
      <c r="N130" s="133"/>
      <c r="O130" s="133"/>
      <c r="P130" s="11"/>
    </row>
    <row r="131" spans="2:13" ht="12.75">
      <c r="B131" t="s">
        <v>80</v>
      </c>
      <c r="F131" s="84"/>
      <c r="K131" s="29"/>
      <c r="L131" s="29"/>
      <c r="M131" s="29"/>
    </row>
    <row r="132" spans="1:16" ht="12.75">
      <c r="A132" s="1"/>
      <c r="B132" s="58"/>
      <c r="C132" s="83"/>
      <c r="D132" s="83"/>
      <c r="E132" s="83"/>
      <c r="F132" s="84"/>
      <c r="N132" s="57"/>
      <c r="O132" s="10"/>
      <c r="P132" s="9"/>
    </row>
    <row r="133" spans="1:16" ht="12.75">
      <c r="A133" s="1"/>
      <c r="B133" s="84" t="s">
        <v>168</v>
      </c>
      <c r="F133" s="29">
        <f>SUM(F101:F118)</f>
        <v>43</v>
      </c>
      <c r="G133" s="29">
        <f>SUM(G101:G118)</f>
        <v>19</v>
      </c>
      <c r="H133" s="29">
        <f>SUM(H101:H118)</f>
        <v>24</v>
      </c>
      <c r="N133" s="57"/>
      <c r="O133" s="10"/>
      <c r="P133" s="9"/>
    </row>
    <row r="134" spans="1:16" ht="12.75">
      <c r="A134" s="1"/>
      <c r="B134" s="84" t="s">
        <v>170</v>
      </c>
      <c r="F134">
        <f>SUM(F120:F126)</f>
        <v>17</v>
      </c>
      <c r="G134">
        <f>SUM(G120:G126)</f>
        <v>11</v>
      </c>
      <c r="H134">
        <f>SUM(H120:H126)</f>
        <v>6</v>
      </c>
      <c r="N134" s="57"/>
      <c r="O134" s="10"/>
      <c r="P134" s="9"/>
    </row>
    <row r="135" spans="1:16" ht="12.75">
      <c r="A135" s="1"/>
      <c r="B135" s="58"/>
      <c r="C135" s="83"/>
      <c r="D135" s="83"/>
      <c r="E135" s="83"/>
      <c r="F135" s="84"/>
      <c r="G135" s="15">
        <f>SUM(G133:G134)</f>
        <v>30</v>
      </c>
      <c r="H135" s="15">
        <f>SUM(H133:H134)</f>
        <v>30</v>
      </c>
      <c r="N135" s="57"/>
      <c r="O135" s="10"/>
      <c r="P135" s="9"/>
    </row>
    <row r="136" spans="1:16" ht="12.75">
      <c r="A136" s="1"/>
      <c r="B136" s="58"/>
      <c r="C136" s="83"/>
      <c r="D136" s="83"/>
      <c r="E136" s="83"/>
      <c r="F136" s="84"/>
      <c r="N136" s="57"/>
      <c r="O136" s="10"/>
      <c r="P136" s="9"/>
    </row>
    <row r="137" spans="2:5" ht="12.75">
      <c r="B137" s="134" t="s">
        <v>62</v>
      </c>
      <c r="C137" s="135"/>
      <c r="D137" s="135"/>
      <c r="E137" s="135"/>
    </row>
    <row r="138" spans="2:15" s="25" customFormat="1" ht="12.75">
      <c r="B138" s="25" t="s">
        <v>64</v>
      </c>
      <c r="F138" s="50">
        <f>SUM(F101:F106)</f>
        <v>24</v>
      </c>
      <c r="G138" s="50"/>
      <c r="H138" s="50"/>
      <c r="I138" s="25">
        <f>SUM(I101:I106)</f>
        <v>190</v>
      </c>
      <c r="J138" s="25">
        <f aca="true" t="shared" si="19" ref="J138:O138">SUM(J101:J106)</f>
        <v>45</v>
      </c>
      <c r="K138" s="25">
        <f t="shared" si="19"/>
        <v>45</v>
      </c>
      <c r="L138" s="25">
        <f t="shared" si="19"/>
        <v>0</v>
      </c>
      <c r="M138" s="25">
        <f t="shared" si="19"/>
        <v>40</v>
      </c>
      <c r="N138" s="25">
        <f t="shared" si="19"/>
        <v>27</v>
      </c>
      <c r="O138" s="25">
        <f t="shared" si="19"/>
        <v>33</v>
      </c>
    </row>
    <row r="139" spans="6:8" s="25" customFormat="1" ht="12.75">
      <c r="F139" s="50"/>
      <c r="G139" s="50"/>
      <c r="H139" s="50"/>
    </row>
    <row r="141" spans="2:6" ht="12.75">
      <c r="B141" s="92" t="s">
        <v>156</v>
      </c>
      <c r="C141" s="13"/>
      <c r="D141" s="13"/>
      <c r="E141" s="13"/>
      <c r="F141" s="13">
        <f>F142+F143</f>
        <v>180</v>
      </c>
    </row>
    <row r="142" spans="1:8" s="1" customFormat="1" ht="12.75">
      <c r="A142" s="91"/>
      <c r="B142" s="82" t="s">
        <v>171</v>
      </c>
      <c r="C142" s="13"/>
      <c r="D142" s="13"/>
      <c r="E142" s="13"/>
      <c r="F142" s="13">
        <f>F25+F77+F133</f>
        <v>145</v>
      </c>
      <c r="G142" s="13"/>
      <c r="H142" s="13"/>
    </row>
    <row r="143" spans="1:8" s="1" customFormat="1" ht="12.75">
      <c r="A143" s="91"/>
      <c r="B143" s="82" t="s">
        <v>172</v>
      </c>
      <c r="C143" s="13"/>
      <c r="D143" s="13"/>
      <c r="E143" s="13"/>
      <c r="F143" s="13">
        <f>F78+F134</f>
        <v>35</v>
      </c>
      <c r="G143" s="13"/>
      <c r="H143" s="13"/>
    </row>
    <row r="144" spans="1:8" s="1" customFormat="1" ht="12.75">
      <c r="A144" s="91"/>
      <c r="B144" s="82"/>
      <c r="C144" s="13"/>
      <c r="D144" s="13"/>
      <c r="E144" s="13"/>
      <c r="F144" s="13"/>
      <c r="G144" s="13"/>
      <c r="H144" s="13"/>
    </row>
    <row r="145" spans="1:8" s="1" customFormat="1" ht="12.75">
      <c r="A145" s="91"/>
      <c r="B145" s="82"/>
      <c r="C145" s="13"/>
      <c r="D145" s="13"/>
      <c r="E145" s="13"/>
      <c r="F145" s="13"/>
      <c r="G145" s="13"/>
      <c r="H145" s="13"/>
    </row>
    <row r="146" spans="4:5" ht="12.75">
      <c r="D146" t="s">
        <v>75</v>
      </c>
      <c r="E146" t="s">
        <v>76</v>
      </c>
    </row>
    <row r="147" s="39" customFormat="1" ht="12.75">
      <c r="B147" t="s">
        <v>62</v>
      </c>
    </row>
    <row r="148" spans="2:15" s="25" customFormat="1" ht="12.75">
      <c r="B148" s="39" t="s">
        <v>63</v>
      </c>
      <c r="D148" s="39">
        <v>300</v>
      </c>
      <c r="E148" s="39">
        <v>36</v>
      </c>
      <c r="F148" s="39">
        <f>+F29+F82</f>
        <v>54</v>
      </c>
      <c r="G148" s="39"/>
      <c r="H148" s="39"/>
      <c r="I148" s="39">
        <f aca="true" t="shared" si="20" ref="I148:O148">+I29+I82</f>
        <v>304</v>
      </c>
      <c r="J148" s="39">
        <f t="shared" si="20"/>
        <v>105</v>
      </c>
      <c r="K148" s="39">
        <f t="shared" si="20"/>
        <v>120</v>
      </c>
      <c r="L148" s="39">
        <f t="shared" si="20"/>
        <v>15</v>
      </c>
      <c r="M148" s="39">
        <f t="shared" si="20"/>
        <v>49</v>
      </c>
      <c r="N148" s="39">
        <f t="shared" si="20"/>
        <v>15</v>
      </c>
      <c r="O148" s="39">
        <f t="shared" si="20"/>
        <v>0</v>
      </c>
    </row>
    <row r="149" spans="2:15" s="40" customFormat="1" ht="12.75">
      <c r="B149" s="25" t="s">
        <v>64</v>
      </c>
      <c r="D149" s="25">
        <v>300</v>
      </c>
      <c r="E149" s="25">
        <v>36</v>
      </c>
      <c r="F149" s="25">
        <f>+F30+F83+F138</f>
        <v>41</v>
      </c>
      <c r="G149" s="25"/>
      <c r="H149" s="25"/>
      <c r="I149" s="25">
        <f aca="true" t="shared" si="21" ref="I149:O149">+I30+I83+I138</f>
        <v>300</v>
      </c>
      <c r="J149" s="25">
        <f t="shared" si="21"/>
        <v>60</v>
      </c>
      <c r="K149" s="25">
        <f t="shared" si="21"/>
        <v>60</v>
      </c>
      <c r="L149" s="25">
        <f t="shared" si="21"/>
        <v>0</v>
      </c>
      <c r="M149" s="25">
        <f t="shared" si="21"/>
        <v>80</v>
      </c>
      <c r="N149" s="25">
        <f t="shared" si="21"/>
        <v>47</v>
      </c>
      <c r="O149" s="25">
        <f t="shared" si="21"/>
        <v>53</v>
      </c>
    </row>
    <row r="150" spans="2:15" s="40" customFormat="1" ht="12.75">
      <c r="B150" s="40" t="s">
        <v>65</v>
      </c>
      <c r="D150" s="40">
        <v>60</v>
      </c>
      <c r="E150" s="40">
        <v>3</v>
      </c>
      <c r="F150" s="40">
        <f>+F31</f>
        <v>6</v>
      </c>
      <c r="I150" s="40">
        <f aca="true" t="shared" si="22" ref="I150:O150">+SUM(I31:I31)</f>
        <v>60</v>
      </c>
      <c r="J150" s="40">
        <f t="shared" si="22"/>
        <v>30</v>
      </c>
      <c r="K150" s="40">
        <f t="shared" si="22"/>
        <v>0</v>
      </c>
      <c r="L150" s="40">
        <f t="shared" si="22"/>
        <v>0</v>
      </c>
      <c r="M150" s="40">
        <f t="shared" si="22"/>
        <v>30</v>
      </c>
      <c r="N150" s="40">
        <f t="shared" si="22"/>
        <v>0</v>
      </c>
      <c r="O150" s="40">
        <f t="shared" si="22"/>
        <v>0</v>
      </c>
    </row>
    <row r="151" spans="2:15" s="40" customFormat="1" ht="12.75">
      <c r="B151" s="40" t="s">
        <v>14</v>
      </c>
      <c r="D151" s="40">
        <v>30</v>
      </c>
      <c r="E151" s="40">
        <v>2</v>
      </c>
      <c r="F151" s="40">
        <f>+F32</f>
        <v>2</v>
      </c>
      <c r="I151" s="40">
        <f aca="true" t="shared" si="23" ref="I151:O151">SUM(I32:I32)</f>
        <v>30</v>
      </c>
      <c r="J151" s="40">
        <f t="shared" si="23"/>
        <v>0</v>
      </c>
      <c r="K151" s="40">
        <f t="shared" si="23"/>
        <v>0</v>
      </c>
      <c r="L151" s="40">
        <f t="shared" si="23"/>
        <v>30</v>
      </c>
      <c r="M151" s="40">
        <f t="shared" si="23"/>
        <v>0</v>
      </c>
      <c r="N151" s="40">
        <f t="shared" si="23"/>
        <v>0</v>
      </c>
      <c r="O151" s="40">
        <f t="shared" si="23"/>
        <v>0</v>
      </c>
    </row>
    <row r="152" spans="2:15" s="40" customFormat="1" ht="12.75">
      <c r="B152" s="40" t="s">
        <v>22</v>
      </c>
      <c r="D152" s="40">
        <v>0</v>
      </c>
      <c r="E152" s="40">
        <v>0</v>
      </c>
      <c r="F152" s="40">
        <v>1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</row>
    <row r="153" spans="1:15" ht="12.75">
      <c r="A153" s="49"/>
      <c r="B153" s="40" t="s">
        <v>74</v>
      </c>
      <c r="C153" s="49"/>
      <c r="D153" s="49">
        <v>120</v>
      </c>
      <c r="E153" s="49">
        <v>5</v>
      </c>
      <c r="F153" s="49">
        <f>+F33+F85</f>
        <v>5</v>
      </c>
      <c r="G153" s="49"/>
      <c r="H153" s="49"/>
      <c r="I153" s="49">
        <f aca="true" t="shared" si="24" ref="I153:O153">+I33+I85</f>
        <v>90</v>
      </c>
      <c r="J153" s="49">
        <f t="shared" si="24"/>
        <v>0</v>
      </c>
      <c r="K153" s="49">
        <f t="shared" si="24"/>
        <v>45</v>
      </c>
      <c r="L153" s="49">
        <f t="shared" si="24"/>
        <v>0</v>
      </c>
      <c r="M153" s="49">
        <f t="shared" si="24"/>
        <v>0</v>
      </c>
      <c r="N153" s="49">
        <f t="shared" si="24"/>
        <v>45</v>
      </c>
      <c r="O153" s="49">
        <f t="shared" si="24"/>
        <v>0</v>
      </c>
    </row>
    <row r="154" spans="1:16" ht="12.75">
      <c r="A154" s="52"/>
      <c r="B154" s="15" t="s">
        <v>66</v>
      </c>
      <c r="C154" s="52"/>
      <c r="D154" s="52">
        <f>SUM(D148:D153)</f>
        <v>810</v>
      </c>
      <c r="E154" s="52">
        <f>SUM(E148:E153)</f>
        <v>82</v>
      </c>
      <c r="F154" s="52">
        <f>SUM(F148:F153)</f>
        <v>109</v>
      </c>
      <c r="G154" s="52"/>
      <c r="H154" s="52"/>
      <c r="I154" s="52">
        <f aca="true" t="shared" si="25" ref="I154:O154">+SUM(I148:I153)</f>
        <v>784</v>
      </c>
      <c r="J154" s="52">
        <f t="shared" si="25"/>
        <v>195</v>
      </c>
      <c r="K154" s="52">
        <f t="shared" si="25"/>
        <v>225</v>
      </c>
      <c r="L154" s="15">
        <f t="shared" si="25"/>
        <v>45</v>
      </c>
      <c r="M154" s="15">
        <f t="shared" si="25"/>
        <v>159</v>
      </c>
      <c r="N154" s="15">
        <f t="shared" si="25"/>
        <v>107</v>
      </c>
      <c r="O154" s="15">
        <f t="shared" si="25"/>
        <v>53</v>
      </c>
      <c r="P154" s="53"/>
    </row>
    <row r="156" spans="2:10" ht="12.75">
      <c r="B156" s="44" t="s">
        <v>178</v>
      </c>
      <c r="C156" s="65" t="s">
        <v>66</v>
      </c>
      <c r="D156" s="65" t="s">
        <v>34</v>
      </c>
      <c r="E156" s="65" t="s">
        <v>82</v>
      </c>
      <c r="F156" s="65" t="s">
        <v>34</v>
      </c>
      <c r="G156" s="65"/>
      <c r="H156" s="65"/>
      <c r="I156" s="65" t="s">
        <v>83</v>
      </c>
      <c r="J156" s="65" t="s">
        <v>34</v>
      </c>
    </row>
    <row r="157" spans="2:10" ht="12.75">
      <c r="B157" s="20"/>
      <c r="C157" s="20">
        <f>+E157+I157</f>
        <v>564</v>
      </c>
      <c r="D157" s="75">
        <f>+C157/C$160</f>
        <v>0.47</v>
      </c>
      <c r="E157" s="20">
        <f>SUM(J$12:J$22)+SUM(M$12:M$22)+SUM(J$47:J$58)+SUM(M$47:M$58)+SUM(J$101:J$111)+SUM(M$101:M$111)+J$60+M$60+J$113+J$115+J$117+M$113+M$115+M$117</f>
        <v>453</v>
      </c>
      <c r="F157" s="75">
        <f>+E157/E$160</f>
        <v>0.4575757575757576</v>
      </c>
      <c r="G157" s="75"/>
      <c r="H157" s="75"/>
      <c r="I157" s="76">
        <f>+SUM(J$63:J$70)+SUM(M$63:M$70)+SUM(J$120:J$126)+SUM(M$120:M$126)</f>
        <v>111</v>
      </c>
      <c r="J157" s="75">
        <f>+I157/I$160</f>
        <v>0.5285714285714286</v>
      </c>
    </row>
    <row r="158" spans="2:10" ht="12.75">
      <c r="B158" s="65" t="s">
        <v>69</v>
      </c>
      <c r="C158" s="20">
        <f>+E158+I158</f>
        <v>507</v>
      </c>
      <c r="D158" s="75">
        <f>+C158/C$160</f>
        <v>0.4225</v>
      </c>
      <c r="E158" s="76">
        <f>SUM(K$12:K$22)+SUM(N$12:N$22)+SUM(K$47:K$58)+SUM(N$47:N$58)+SUM(K$101:K$111)+SUM(N$101:N$111)+K$60+N$60+K$113+K$115+K$117+N$113+N$115+N$117</f>
        <v>427</v>
      </c>
      <c r="F158" s="75">
        <f>+E158/E$160</f>
        <v>0.4313131313131313</v>
      </c>
      <c r="G158" s="75"/>
      <c r="H158" s="75"/>
      <c r="I158" s="76">
        <f>+SUM(K$63:K$70)+SUM(N$63:N$70)+SUM(K$120:K$126)+SUM(N$120:N$126)</f>
        <v>80</v>
      </c>
      <c r="J158" s="75">
        <f>+I158/I$160</f>
        <v>0.38095238095238093</v>
      </c>
    </row>
    <row r="159" spans="2:10" ht="12.75">
      <c r="B159" s="65" t="s">
        <v>70</v>
      </c>
      <c r="C159" s="20">
        <f>+E159+I159</f>
        <v>129</v>
      </c>
      <c r="D159" s="75">
        <f>+C159/C$160</f>
        <v>0.1075</v>
      </c>
      <c r="E159" s="76">
        <f>SUM(L$12:L$22)+SUM(O$12:O$22)+SUM(L$47:L$58)+SUM(O$47:O$58)+SUM(L$101:L$111)+SUM(O$101:O$111)+L$60+O$60+L$113+L$115+L$117+O$113+O$115+O$117</f>
        <v>110</v>
      </c>
      <c r="F159" s="75">
        <f>+E159/E$160</f>
        <v>0.1111111111111111</v>
      </c>
      <c r="G159" s="75"/>
      <c r="H159" s="75"/>
      <c r="I159" s="76">
        <f>+SUM(L$63:L$70)+SUM(O$63:O$70)+SUM(L$120:L$126)+SUM(O$120:O$126)</f>
        <v>19</v>
      </c>
      <c r="J159" s="75">
        <f>+I159/I$160</f>
        <v>0.09047619047619047</v>
      </c>
    </row>
    <row r="160" spans="2:10" ht="12.75">
      <c r="B160" s="65" t="s">
        <v>71</v>
      </c>
      <c r="C160" s="20">
        <f>+E160+I160</f>
        <v>1200</v>
      </c>
      <c r="D160" s="75">
        <f>+C160/C$160</f>
        <v>1</v>
      </c>
      <c r="E160" s="20">
        <f>SUM(E157:E159)</f>
        <v>990</v>
      </c>
      <c r="F160" s="75">
        <f>+E160/E$160</f>
        <v>1</v>
      </c>
      <c r="G160" s="75"/>
      <c r="H160" s="75"/>
      <c r="I160" s="20">
        <f>SUM(I157:I159)</f>
        <v>210</v>
      </c>
      <c r="J160" s="75">
        <f>+I160/I$160</f>
        <v>1</v>
      </c>
    </row>
    <row r="161" spans="2:10" ht="12.75">
      <c r="B161" s="65" t="s">
        <v>66</v>
      </c>
      <c r="C161" s="20"/>
      <c r="D161" s="20"/>
      <c r="E161" s="20"/>
      <c r="F161" s="20"/>
      <c r="G161" s="20"/>
      <c r="H161" s="20"/>
      <c r="I161" s="20"/>
      <c r="J161" s="20"/>
    </row>
    <row r="162" spans="2:10" ht="12.75">
      <c r="B162" s="44" t="s">
        <v>179</v>
      </c>
      <c r="C162" s="65" t="s">
        <v>66</v>
      </c>
      <c r="D162" s="65" t="s">
        <v>34</v>
      </c>
      <c r="E162" s="65" t="s">
        <v>82</v>
      </c>
      <c r="F162" s="65" t="s">
        <v>34</v>
      </c>
      <c r="G162" s="65"/>
      <c r="H162" s="65"/>
      <c r="I162" s="65" t="s">
        <v>83</v>
      </c>
      <c r="J162" s="65" t="s">
        <v>34</v>
      </c>
    </row>
    <row r="163" spans="2:10" ht="12.75">
      <c r="B163" s="20"/>
      <c r="C163" s="20">
        <f>+E163+I163</f>
        <v>572</v>
      </c>
      <c r="D163" s="75">
        <f>+C163/C$160</f>
        <v>0.4766666666666667</v>
      </c>
      <c r="E163" s="76">
        <f>SUM(J$12:J$22)+SUM(M$12:M$22)+SUM(J$47:J$58)+SUM(M$47:M$58)+SUM(J$101:J$110)+SUM(M$101:M$110)+J$60+M$60+J$112+J$114+J$116+J$118++M$112+M$114+M$116+M$118</f>
        <v>461</v>
      </c>
      <c r="F163" s="75">
        <f>+E163/E$160</f>
        <v>0.46565656565656566</v>
      </c>
      <c r="G163" s="75"/>
      <c r="H163" s="75"/>
      <c r="I163" s="76">
        <f>+SUM(J$63:J$70)+SUM(M$63:M$70)+SUM(J$120:J$126)+SUM(M$120:M$126)</f>
        <v>111</v>
      </c>
      <c r="J163" s="75">
        <f>+I163/I$160</f>
        <v>0.5285714285714286</v>
      </c>
    </row>
    <row r="164" spans="2:10" ht="12.75">
      <c r="B164" s="65" t="s">
        <v>69</v>
      </c>
      <c r="C164" s="20">
        <f>+E164+I164</f>
        <v>499</v>
      </c>
      <c r="D164" s="75">
        <f>+C164/C$160</f>
        <v>0.41583333333333333</v>
      </c>
      <c r="E164" s="76">
        <f>SUM(K$12:K$22)+SUM(N$12:N$22)+SUM(K$47:K$58)+SUM(N$47:N$58)+SUM(K$101:K$110)+SUM(N$101:N$110)+K$60+N$60+K$112+K$114+K$116+K$118++N$112+N$114+N$116+N$118</f>
        <v>419</v>
      </c>
      <c r="F164" s="75">
        <f>+E164/E$160</f>
        <v>0.42323232323232324</v>
      </c>
      <c r="G164" s="75"/>
      <c r="H164" s="75"/>
      <c r="I164" s="76">
        <f>+SUM(K$63:K$70)+SUM(N$63:N$70)+SUM(K$120:K$126)+SUM(N$120:N$126)</f>
        <v>80</v>
      </c>
      <c r="J164" s="75">
        <f>+I164/I$160</f>
        <v>0.38095238095238093</v>
      </c>
    </row>
    <row r="165" spans="2:10" ht="12.75">
      <c r="B165" s="65" t="s">
        <v>70</v>
      </c>
      <c r="C165" s="20">
        <f>+E165+I165</f>
        <v>129</v>
      </c>
      <c r="D165" s="75">
        <f>+C165/C$160</f>
        <v>0.1075</v>
      </c>
      <c r="E165" s="76">
        <f>SUM(L$12:L$22)+SUM(O$12:O$22)+SUM(L$47:L$58)+SUM(O$47:O$58)+SUM(L$101:L$110)+SUM(O$101:O$110)+L$60+O$60+L$112+L$114+L$116+L$118+O$112+O$114+O$116+O$118</f>
        <v>110</v>
      </c>
      <c r="F165" s="75">
        <f>+E165/E$160</f>
        <v>0.1111111111111111</v>
      </c>
      <c r="G165" s="75"/>
      <c r="H165" s="75"/>
      <c r="I165" s="76">
        <f>+SUM(L$63:L$70)+SUM(O$63:O$70)+SUM(L$120:L$126)+SUM(O$120:O$126)</f>
        <v>19</v>
      </c>
      <c r="J165" s="75">
        <f>+I165/I$160</f>
        <v>0.09047619047619047</v>
      </c>
    </row>
    <row r="166" spans="2:10" ht="12.75">
      <c r="B166" s="65" t="s">
        <v>71</v>
      </c>
      <c r="C166" s="20">
        <f>+E166+I166</f>
        <v>1200</v>
      </c>
      <c r="D166" s="75">
        <f>+C166/C$160</f>
        <v>1</v>
      </c>
      <c r="E166" s="20">
        <f>SUM(E163:E165)</f>
        <v>990</v>
      </c>
      <c r="F166" s="75">
        <f>+E166/E$160</f>
        <v>1</v>
      </c>
      <c r="G166" s="75"/>
      <c r="H166" s="75"/>
      <c r="I166" s="20">
        <f>SUM(I163:I165)</f>
        <v>210</v>
      </c>
      <c r="J166" s="75">
        <f>+I166/I$160</f>
        <v>1</v>
      </c>
    </row>
    <row r="167" spans="2:10" ht="12.75">
      <c r="B167" s="65" t="s">
        <v>66</v>
      </c>
      <c r="C167" s="20"/>
      <c r="D167" s="20"/>
      <c r="E167" s="20"/>
      <c r="F167" s="20"/>
      <c r="G167" s="20"/>
      <c r="H167" s="20"/>
      <c r="I167" s="20"/>
      <c r="J167" s="20"/>
    </row>
    <row r="168" spans="2:10" ht="12.75">
      <c r="B168" s="44" t="s">
        <v>180</v>
      </c>
      <c r="C168" s="65" t="s">
        <v>66</v>
      </c>
      <c r="D168" s="65" t="s">
        <v>34</v>
      </c>
      <c r="E168" s="65" t="s">
        <v>82</v>
      </c>
      <c r="F168" s="65" t="s">
        <v>34</v>
      </c>
      <c r="G168" s="65"/>
      <c r="H168" s="65"/>
      <c r="I168" s="65" t="s">
        <v>83</v>
      </c>
      <c r="J168" s="65" t="s">
        <v>34</v>
      </c>
    </row>
    <row r="169" spans="2:10" ht="12.75">
      <c r="B169" s="20"/>
      <c r="C169" s="20">
        <f>+E169+I169</f>
        <v>558</v>
      </c>
      <c r="D169" s="75">
        <f>+C169/C$160</f>
        <v>0.465</v>
      </c>
      <c r="E169" s="76">
        <f>SUM(J$12:J$22)+SUM(M$12:M$22)+SUM(J$47:J$57)+SUM(M$47:M$57)+SUM(J$101:J$111)+SUM(M$101:M$111)+J$59+J$61+M$59+M$61++J$113+J$115+J$117+M$113+M$115+M$117</f>
        <v>447</v>
      </c>
      <c r="F169" s="75">
        <f>+E169/E$160</f>
        <v>0.45151515151515154</v>
      </c>
      <c r="G169" s="75"/>
      <c r="H169" s="75"/>
      <c r="I169" s="76">
        <f>+SUM(J$63:J$70)+SUM(M$63:M$70)+SUM(J$120:J$126)+SUM(M$120:M$126)</f>
        <v>111</v>
      </c>
      <c r="J169" s="75">
        <f>+I169/I$160</f>
        <v>0.5285714285714286</v>
      </c>
    </row>
    <row r="170" spans="2:10" ht="12.75">
      <c r="B170" s="65" t="s">
        <v>69</v>
      </c>
      <c r="C170" s="20">
        <f>+E170+I170</f>
        <v>513</v>
      </c>
      <c r="D170" s="75">
        <f>+C170/C$160</f>
        <v>0.4275</v>
      </c>
      <c r="E170" s="76">
        <f>SUM(K$12:K$22)+SUM(N$12:N$22)+SUM(K$47:K$57)+SUM(N$47:N$57)+SUM(K$101:K$111)+SUM(N$101:N$111)+K$59+K$61+N$59+N$61+K$113+K$115+K$117+N$113+N$115+N$117</f>
        <v>433</v>
      </c>
      <c r="F170" s="75">
        <f>+E170/E$160</f>
        <v>0.43737373737373736</v>
      </c>
      <c r="G170" s="75"/>
      <c r="H170" s="75"/>
      <c r="I170" s="76">
        <f>+SUM(K$63:K$70)+SUM(N$63:N$70)+SUM(K$120:K$126)+SUM(N$120:N$126)</f>
        <v>80</v>
      </c>
      <c r="J170" s="75">
        <f>+I170/I$160</f>
        <v>0.38095238095238093</v>
      </c>
    </row>
    <row r="171" spans="2:10" ht="12.75">
      <c r="B171" s="65" t="s">
        <v>70</v>
      </c>
      <c r="C171" s="20">
        <f>+E171+I171</f>
        <v>129</v>
      </c>
      <c r="D171" s="75">
        <f>+C171/C$160</f>
        <v>0.1075</v>
      </c>
      <c r="E171" s="76">
        <f>SUM(L$12:L$22)+SUM(O$12:O$22)+SUM(L$47:L$57)+SUM(O$47:O$57)+SUM(L$101:L$111)+SUM(O$101:O$111)+L$59+L$61+O$59+O$61+L$113+L$115+L$117+O$113+O$115+O$117</f>
        <v>110</v>
      </c>
      <c r="F171" s="75">
        <f>+E171/E$160</f>
        <v>0.1111111111111111</v>
      </c>
      <c r="G171" s="75"/>
      <c r="H171" s="75"/>
      <c r="I171" s="76">
        <f>+SUM(L$63:L$70)+SUM(O$63:O$70)+SUM(L$120:L$126)+SUM(O$120:O$126)</f>
        <v>19</v>
      </c>
      <c r="J171" s="75">
        <f>+I171/I$160</f>
        <v>0.09047619047619047</v>
      </c>
    </row>
    <row r="172" spans="2:10" ht="12.75">
      <c r="B172" s="65" t="s">
        <v>71</v>
      </c>
      <c r="C172" s="20">
        <f>+E172+I172</f>
        <v>1200</v>
      </c>
      <c r="D172" s="75">
        <f>+C172/C$160</f>
        <v>1</v>
      </c>
      <c r="E172" s="20">
        <f>SUM(E169:E171)</f>
        <v>990</v>
      </c>
      <c r="F172" s="75">
        <f>+E172/E$160</f>
        <v>1</v>
      </c>
      <c r="G172" s="75"/>
      <c r="H172" s="75"/>
      <c r="I172" s="20">
        <f>SUM(I169:I171)</f>
        <v>210</v>
      </c>
      <c r="J172" s="75">
        <f>+I172/I$160</f>
        <v>1</v>
      </c>
    </row>
    <row r="173" spans="2:10" ht="12.75">
      <c r="B173" s="65" t="s">
        <v>66</v>
      </c>
      <c r="C173" s="20"/>
      <c r="D173" s="20"/>
      <c r="E173" s="20"/>
      <c r="F173" s="20"/>
      <c r="G173" s="20"/>
      <c r="H173" s="20"/>
      <c r="I173" s="20"/>
      <c r="J173" s="20"/>
    </row>
    <row r="174" spans="2:10" ht="12.75">
      <c r="B174" s="44" t="s">
        <v>181</v>
      </c>
      <c r="C174" s="65" t="s">
        <v>66</v>
      </c>
      <c r="D174" s="65" t="s">
        <v>34</v>
      </c>
      <c r="E174" s="65" t="s">
        <v>82</v>
      </c>
      <c r="F174" s="65" t="s">
        <v>34</v>
      </c>
      <c r="G174" s="65"/>
      <c r="H174" s="65"/>
      <c r="I174" s="65" t="s">
        <v>83</v>
      </c>
      <c r="J174" s="65" t="s">
        <v>34</v>
      </c>
    </row>
    <row r="175" spans="2:10" ht="12.75">
      <c r="B175" s="20"/>
      <c r="C175" s="20">
        <f>+E175+I175</f>
        <v>566</v>
      </c>
      <c r="D175" s="75">
        <f>+C175/C$160</f>
        <v>0.4716666666666667</v>
      </c>
      <c r="E175" s="76">
        <f>SUM(J$12:J$22)+SUM(M$12:M$22)+SUM(J$47:J$57)+SUM(M$47:M$57)+SUM(J$101:J$110)+SUM(M$101:M$110)+J$59+J$61+M$59+M$61+J$112+J$114+J$116+J$118+M$112+M$114+M$116+M$118</f>
        <v>455</v>
      </c>
      <c r="F175" s="75">
        <f>+E175/E$160</f>
        <v>0.4595959595959596</v>
      </c>
      <c r="G175" s="75"/>
      <c r="H175" s="75"/>
      <c r="I175" s="76">
        <f>+SUM(J$63:J$70)+SUM(M$63:M$70)+SUM(J$120:J$126)+SUM(M$120:M$126)</f>
        <v>111</v>
      </c>
      <c r="J175" s="75">
        <f>+I175/I$160</f>
        <v>0.5285714285714286</v>
      </c>
    </row>
    <row r="176" spans="2:10" ht="12.75">
      <c r="B176" s="65" t="s">
        <v>69</v>
      </c>
      <c r="C176" s="20">
        <f>+E176+I176</f>
        <v>505</v>
      </c>
      <c r="D176" s="75">
        <f>+C176/C$160</f>
        <v>0.42083333333333334</v>
      </c>
      <c r="E176" s="76">
        <f>SUM(K$12:K$22)+SUM(N$12:N$22)+SUM(K$47:K$57)+SUM(N$47:N$57)+SUM(K$101:K$110)+SUM(N$101:N$110)+K$59+K$61+N$59+N$61+K$112+K$114+K$116+K$118+N$112+N$114+N$116+N$118</f>
        <v>425</v>
      </c>
      <c r="F176" s="75">
        <f>+E176/E$160</f>
        <v>0.4292929292929293</v>
      </c>
      <c r="G176" s="75"/>
      <c r="H176" s="75"/>
      <c r="I176" s="76">
        <f>+SUM(K$63:K$70)+SUM(N$63:N$70)+SUM(K$120:K$126)+SUM(N$120:N$126)</f>
        <v>80</v>
      </c>
      <c r="J176" s="75">
        <f>+I176/I$160</f>
        <v>0.38095238095238093</v>
      </c>
    </row>
    <row r="177" spans="2:10" ht="12.75">
      <c r="B177" s="65" t="s">
        <v>70</v>
      </c>
      <c r="C177" s="20">
        <f>+E177+I177</f>
        <v>129</v>
      </c>
      <c r="D177" s="75">
        <f>+C177/C$160</f>
        <v>0.1075</v>
      </c>
      <c r="E177" s="76">
        <f>SUM(L$12:L$22)+SUM(O$12:O$22)+SUM(L$47:L$57)+SUM(O$47:O$57)+SUM(L$101:L$110)+SUM(O$101:O$110)+L$59+L$61+O$59+O$61+L$112+L$114+L$116++L$118+O$112+O$114+O$116+O$118</f>
        <v>110</v>
      </c>
      <c r="F177" s="75">
        <f>+E177/E$160</f>
        <v>0.1111111111111111</v>
      </c>
      <c r="G177" s="75"/>
      <c r="H177" s="75"/>
      <c r="I177" s="76">
        <f>+SUM(L$63:L$70)+SUM(O$63:O$70)+SUM(L$120:L$126)+SUM(O$120:O$126)</f>
        <v>19</v>
      </c>
      <c r="J177" s="75">
        <f>+I177/I$160</f>
        <v>0.09047619047619047</v>
      </c>
    </row>
    <row r="178" spans="2:10" ht="12.75">
      <c r="B178" s="65" t="s">
        <v>71</v>
      </c>
      <c r="C178" s="20">
        <f>+E178+I178</f>
        <v>1200</v>
      </c>
      <c r="D178" s="75">
        <f>+C178/C$160</f>
        <v>1</v>
      </c>
      <c r="E178" s="20">
        <f>SUM(E175:E177)</f>
        <v>990</v>
      </c>
      <c r="F178" s="75">
        <f>+E178/E$160</f>
        <v>1</v>
      </c>
      <c r="G178" s="75"/>
      <c r="H178" s="75"/>
      <c r="I178" s="20">
        <f>SUM(I175:I177)</f>
        <v>210</v>
      </c>
      <c r="J178" s="75">
        <f>+I178/I$160</f>
        <v>1</v>
      </c>
    </row>
    <row r="179" ht="12.75">
      <c r="B179" s="65" t="s">
        <v>66</v>
      </c>
    </row>
    <row r="180" spans="2:10" ht="12.75">
      <c r="B180" s="54" t="s">
        <v>182</v>
      </c>
      <c r="C180" s="54" t="s">
        <v>66</v>
      </c>
      <c r="D180" s="54" t="s">
        <v>34</v>
      </c>
      <c r="E180" s="54" t="s">
        <v>82</v>
      </c>
      <c r="F180" s="54" t="s">
        <v>34</v>
      </c>
      <c r="G180" s="54"/>
      <c r="H180" s="54"/>
      <c r="I180" s="54" t="s">
        <v>83</v>
      </c>
      <c r="J180" s="54" t="s">
        <v>34</v>
      </c>
    </row>
    <row r="181" spans="2:10" ht="12.75">
      <c r="B181" s="15"/>
      <c r="C181" s="15">
        <f>+E181+I181</f>
        <v>565</v>
      </c>
      <c r="D181" s="56">
        <f>+C181/C$160</f>
        <v>0.4708333333333333</v>
      </c>
      <c r="E181" s="15">
        <f>+(E157+E163+E169+E175)/4</f>
        <v>454</v>
      </c>
      <c r="F181" s="56">
        <f>+E181/E$160</f>
        <v>0.4585858585858586</v>
      </c>
      <c r="G181" s="56"/>
      <c r="H181" s="56"/>
      <c r="I181" s="15">
        <f>+(I157+I163+I169+I175)/4</f>
        <v>111</v>
      </c>
      <c r="J181" s="56">
        <f>+I181/I$160</f>
        <v>0.5285714285714286</v>
      </c>
    </row>
    <row r="182" spans="2:10" ht="12.75">
      <c r="B182" s="54" t="s">
        <v>69</v>
      </c>
      <c r="C182" s="15">
        <f>+E182+I182</f>
        <v>506</v>
      </c>
      <c r="D182" s="56">
        <f>+C182/C$160</f>
        <v>0.4216666666666667</v>
      </c>
      <c r="E182" s="15">
        <f>+(E158+E164+E170+E176)/4</f>
        <v>426</v>
      </c>
      <c r="F182" s="56">
        <f>+E182/E$160</f>
        <v>0.4303030303030303</v>
      </c>
      <c r="G182" s="56"/>
      <c r="H182" s="56"/>
      <c r="I182" s="15">
        <f>+(I158+I164+I170+I176)/4</f>
        <v>80</v>
      </c>
      <c r="J182" s="56">
        <f>+I182/I$160</f>
        <v>0.38095238095238093</v>
      </c>
    </row>
    <row r="183" spans="2:10" ht="12.75">
      <c r="B183" s="54" t="s">
        <v>70</v>
      </c>
      <c r="C183" s="15">
        <f>+E183+I183</f>
        <v>129</v>
      </c>
      <c r="D183" s="56">
        <f>+C183/C$160</f>
        <v>0.1075</v>
      </c>
      <c r="E183" s="15">
        <f>+(E159+E165+E171+E177)/4</f>
        <v>110</v>
      </c>
      <c r="F183" s="56">
        <f>+E183/E$160</f>
        <v>0.1111111111111111</v>
      </c>
      <c r="G183" s="56"/>
      <c r="H183" s="56"/>
      <c r="I183" s="15">
        <f>+(I159+I165+I171+I177)/4</f>
        <v>19</v>
      </c>
      <c r="J183" s="56">
        <f>+I183/I$160</f>
        <v>0.09047619047619047</v>
      </c>
    </row>
    <row r="184" spans="2:10" ht="12.75">
      <c r="B184" s="54" t="s">
        <v>71</v>
      </c>
      <c r="C184" s="15">
        <f>+E184+I184</f>
        <v>1200</v>
      </c>
      <c r="D184" s="56">
        <f>+C184/C$160</f>
        <v>1</v>
      </c>
      <c r="E184" s="15">
        <f>+SUM(E181:E183)</f>
        <v>990</v>
      </c>
      <c r="F184" s="56">
        <f>+E184/E$160</f>
        <v>1</v>
      </c>
      <c r="G184" s="56"/>
      <c r="H184" s="56"/>
      <c r="I184" s="15">
        <f>+(I160+I166+I172+I178)/4</f>
        <v>210</v>
      </c>
      <c r="J184" s="56">
        <f>+I184/I$160</f>
        <v>1</v>
      </c>
    </row>
    <row r="185" ht="12.75">
      <c r="B185" s="54" t="s">
        <v>66</v>
      </c>
    </row>
    <row r="186" spans="3:4" ht="12.75">
      <c r="C186" s="72"/>
      <c r="D186" s="72"/>
    </row>
    <row r="187" spans="1:4" ht="12.75">
      <c r="A187" s="1"/>
      <c r="C187" s="72" t="s">
        <v>176</v>
      </c>
      <c r="D187" s="72" t="s">
        <v>34</v>
      </c>
    </row>
    <row r="188" spans="2:4" ht="12.75">
      <c r="B188" s="13" t="s">
        <v>97</v>
      </c>
      <c r="C188" s="93">
        <f>+SUM(C189:C192)</f>
        <v>412</v>
      </c>
      <c r="D188" s="94">
        <f>(C188/1200)*100</f>
        <v>34.333333333333336</v>
      </c>
    </row>
    <row r="189" spans="2:4" ht="12.75">
      <c r="B189" s="97" t="s">
        <v>74</v>
      </c>
      <c r="C189" s="20">
        <v>90</v>
      </c>
      <c r="D189" s="15"/>
    </row>
    <row r="190" spans="2:4" ht="12.75">
      <c r="B190" s="97" t="s">
        <v>21</v>
      </c>
      <c r="C190" s="20">
        <v>45</v>
      </c>
      <c r="D190" s="15"/>
    </row>
    <row r="191" spans="2:4" ht="12.75">
      <c r="B191" s="97" t="s">
        <v>173</v>
      </c>
      <c r="C191" s="20">
        <v>67</v>
      </c>
      <c r="D191" s="15"/>
    </row>
    <row r="192" spans="2:4" ht="12.75">
      <c r="B192" s="99" t="s">
        <v>177</v>
      </c>
      <c r="C192" s="20">
        <v>210</v>
      </c>
      <c r="D192" s="15"/>
    </row>
    <row r="193" spans="2:3" ht="12.75">
      <c r="B193" s="99" t="s">
        <v>183</v>
      </c>
      <c r="C193" s="20">
        <v>18</v>
      </c>
    </row>
  </sheetData>
  <sheetProtection/>
  <mergeCells count="58">
    <mergeCell ref="D99:D100"/>
    <mergeCell ref="C99:C100"/>
    <mergeCell ref="F98:H98"/>
    <mergeCell ref="F9:H9"/>
    <mergeCell ref="E10:E11"/>
    <mergeCell ref="G10:G11"/>
    <mergeCell ref="H10:H11"/>
    <mergeCell ref="I10:I11"/>
    <mergeCell ref="C45:C46"/>
    <mergeCell ref="D45:D46"/>
    <mergeCell ref="E45:E46"/>
    <mergeCell ref="G45:G46"/>
    <mergeCell ref="H45:H46"/>
    <mergeCell ref="A9:A11"/>
    <mergeCell ref="B9:B11"/>
    <mergeCell ref="C9:E9"/>
    <mergeCell ref="I9:O9"/>
    <mergeCell ref="P9:P11"/>
    <mergeCell ref="F10:F11"/>
    <mergeCell ref="J10:L10"/>
    <mergeCell ref="M10:O10"/>
    <mergeCell ref="C10:C11"/>
    <mergeCell ref="D10:D11"/>
    <mergeCell ref="J24:L24"/>
    <mergeCell ref="M24:O24"/>
    <mergeCell ref="B28:E28"/>
    <mergeCell ref="A44:A46"/>
    <mergeCell ref="B44:B46"/>
    <mergeCell ref="C44:E44"/>
    <mergeCell ref="I44:O44"/>
    <mergeCell ref="I45:I46"/>
    <mergeCell ref="F44:H44"/>
    <mergeCell ref="P44:P46"/>
    <mergeCell ref="F45:F46"/>
    <mergeCell ref="J45:L45"/>
    <mergeCell ref="M45:O45"/>
    <mergeCell ref="I72:K72"/>
    <mergeCell ref="L72:N72"/>
    <mergeCell ref="I74:K74"/>
    <mergeCell ref="L74:N74"/>
    <mergeCell ref="B81:E81"/>
    <mergeCell ref="A98:A100"/>
    <mergeCell ref="B98:B100"/>
    <mergeCell ref="C98:E98"/>
    <mergeCell ref="I98:O98"/>
    <mergeCell ref="I99:I100"/>
    <mergeCell ref="H99:H100"/>
    <mergeCell ref="G99:G100"/>
    <mergeCell ref="J130:L130"/>
    <mergeCell ref="M130:O130"/>
    <mergeCell ref="B137:E137"/>
    <mergeCell ref="P98:P100"/>
    <mergeCell ref="F99:F100"/>
    <mergeCell ref="J99:L99"/>
    <mergeCell ref="M99:O99"/>
    <mergeCell ref="J128:L128"/>
    <mergeCell ref="M128:O128"/>
    <mergeCell ref="E99:E100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3.2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64" customFormat="1" ht="15.75">
      <c r="A1" s="64" t="s">
        <v>188</v>
      </c>
    </row>
    <row r="3" spans="2:13" ht="12.75">
      <c r="B3" s="15" t="s">
        <v>175</v>
      </c>
      <c r="D3" s="15"/>
      <c r="E3" s="20" t="s">
        <v>29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187</v>
      </c>
      <c r="D4" s="15"/>
      <c r="E4" s="55">
        <f>I4/I7</f>
        <v>0.5026041666666666</v>
      </c>
      <c r="F4" s="20" t="s">
        <v>31</v>
      </c>
      <c r="G4" s="20"/>
      <c r="H4" s="20"/>
      <c r="I4" s="20">
        <f>J23+M23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55">
        <f>I5/I7</f>
        <v>0.4192708333333333</v>
      </c>
      <c r="F5" s="20" t="s">
        <v>32</v>
      </c>
      <c r="G5" s="20"/>
      <c r="H5" s="20"/>
      <c r="I5" s="20">
        <f>K23+N23</f>
        <v>161</v>
      </c>
      <c r="J5" s="15"/>
      <c r="K5" s="15"/>
      <c r="L5" s="15"/>
      <c r="M5" s="15"/>
    </row>
    <row r="6" spans="2:13" ht="12.75">
      <c r="B6" t="s">
        <v>1</v>
      </c>
      <c r="D6" s="15"/>
      <c r="E6" s="55">
        <f>I6/I7</f>
        <v>0.078125</v>
      </c>
      <c r="F6" s="20" t="s">
        <v>33</v>
      </c>
      <c r="G6" s="20"/>
      <c r="H6" s="20"/>
      <c r="I6" s="20">
        <f>L23+O23</f>
        <v>30</v>
      </c>
      <c r="J6" s="15"/>
      <c r="K6" s="15"/>
      <c r="L6" s="15"/>
      <c r="M6" s="15"/>
    </row>
    <row r="7" spans="2:13" ht="12.75">
      <c r="B7" t="s">
        <v>35</v>
      </c>
      <c r="D7" s="15"/>
      <c r="E7" s="55">
        <f>SUM(E4:E6)</f>
        <v>1</v>
      </c>
      <c r="F7" s="20" t="s">
        <v>2</v>
      </c>
      <c r="G7" s="20"/>
      <c r="H7" s="20"/>
      <c r="I7" s="20">
        <f>SUM(I4:I6)</f>
        <v>384</v>
      </c>
      <c r="J7" s="15"/>
      <c r="K7" s="15"/>
      <c r="L7" s="15"/>
      <c r="M7" s="15"/>
    </row>
    <row r="8" spans="2:13" ht="12.75">
      <c r="B8" t="s">
        <v>79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49" t="s">
        <v>24</v>
      </c>
      <c r="B9" s="149" t="s">
        <v>3</v>
      </c>
      <c r="C9" s="150" t="s">
        <v>164</v>
      </c>
      <c r="D9" s="150"/>
      <c r="E9" s="150"/>
      <c r="F9" s="158" t="s">
        <v>4</v>
      </c>
      <c r="G9" s="159"/>
      <c r="H9" s="160"/>
      <c r="I9" s="150" t="s">
        <v>5</v>
      </c>
      <c r="J9" s="149"/>
      <c r="K9" s="149"/>
      <c r="L9" s="149"/>
      <c r="M9" s="149"/>
      <c r="N9" s="149"/>
      <c r="O9" s="149"/>
      <c r="P9" s="136" t="s">
        <v>6</v>
      </c>
    </row>
    <row r="10" spans="1:16" s="1" customFormat="1" ht="12.75" customHeight="1">
      <c r="A10" s="149"/>
      <c r="B10" s="153"/>
      <c r="C10" s="139" t="s">
        <v>7</v>
      </c>
      <c r="D10" s="144" t="s">
        <v>165</v>
      </c>
      <c r="E10" s="144" t="s">
        <v>166</v>
      </c>
      <c r="F10" s="139" t="s">
        <v>66</v>
      </c>
      <c r="G10" s="139" t="s">
        <v>160</v>
      </c>
      <c r="H10" s="139" t="s">
        <v>161</v>
      </c>
      <c r="I10" s="144" t="s">
        <v>167</v>
      </c>
      <c r="J10" s="141" t="s">
        <v>160</v>
      </c>
      <c r="K10" s="142"/>
      <c r="L10" s="143"/>
      <c r="M10" s="141" t="s">
        <v>161</v>
      </c>
      <c r="N10" s="142"/>
      <c r="O10" s="143"/>
      <c r="P10" s="137"/>
    </row>
    <row r="11" spans="1:16" s="1" customFormat="1" ht="12.75">
      <c r="A11" s="149"/>
      <c r="B11" s="153"/>
      <c r="C11" s="140"/>
      <c r="D11" s="145"/>
      <c r="E11" s="145"/>
      <c r="F11" s="140"/>
      <c r="G11" s="140"/>
      <c r="H11" s="140"/>
      <c r="I11" s="145"/>
      <c r="J11" s="62" t="s">
        <v>8</v>
      </c>
      <c r="K11" s="63" t="s">
        <v>9</v>
      </c>
      <c r="L11" s="63" t="s">
        <v>10</v>
      </c>
      <c r="M11" s="63" t="s">
        <v>8</v>
      </c>
      <c r="N11" s="63" t="s">
        <v>9</v>
      </c>
      <c r="O11" s="63" t="s">
        <v>10</v>
      </c>
      <c r="P11" s="138"/>
    </row>
    <row r="12" spans="1:16" s="33" customFormat="1" ht="12.75">
      <c r="A12" s="30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30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2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30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30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10</v>
      </c>
      <c r="G15" s="32">
        <v>10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6" s="24" customFormat="1" ht="12.75">
      <c r="A16" s="21">
        <v>5</v>
      </c>
      <c r="B16" s="21" t="s">
        <v>36</v>
      </c>
      <c r="C16" s="22">
        <v>2</v>
      </c>
      <c r="D16" s="22">
        <v>2</v>
      </c>
      <c r="E16" s="22"/>
      <c r="F16" s="22">
        <f t="shared" si="0"/>
        <v>6</v>
      </c>
      <c r="G16" s="22"/>
      <c r="H16" s="22">
        <v>6</v>
      </c>
      <c r="I16" s="22">
        <v>30</v>
      </c>
      <c r="J16" s="22">
        <v>0</v>
      </c>
      <c r="K16" s="22">
        <v>0</v>
      </c>
      <c r="L16" s="22">
        <v>0</v>
      </c>
      <c r="M16" s="22">
        <v>15</v>
      </c>
      <c r="N16" s="22">
        <v>15</v>
      </c>
      <c r="O16" s="22">
        <v>0</v>
      </c>
      <c r="P16" s="21"/>
    </row>
    <row r="17" spans="1:16" s="37" customFormat="1" ht="12.75">
      <c r="A17" s="34">
        <v>6</v>
      </c>
      <c r="B17" s="34" t="s">
        <v>15</v>
      </c>
      <c r="C17" s="35"/>
      <c r="D17" s="36">
        <v>1</v>
      </c>
      <c r="E17" s="35"/>
      <c r="F17" s="35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</row>
    <row r="18" spans="1:16" s="37" customFormat="1" ht="12.75">
      <c r="A18" s="34">
        <v>7</v>
      </c>
      <c r="B18" s="34" t="s">
        <v>185</v>
      </c>
      <c r="C18" s="35">
        <v>2</v>
      </c>
      <c r="D18" s="36"/>
      <c r="E18" s="35"/>
      <c r="F18" s="35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</row>
    <row r="19" spans="1:16" s="37" customFormat="1" ht="12.75">
      <c r="A19" s="34">
        <v>8</v>
      </c>
      <c r="B19" s="34" t="s">
        <v>14</v>
      </c>
      <c r="C19" s="35"/>
      <c r="D19" s="35">
        <v>1</v>
      </c>
      <c r="E19" s="35"/>
      <c r="F19" s="35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29" customFormat="1" ht="12.75">
      <c r="A20" s="45">
        <v>9</v>
      </c>
      <c r="B20" s="46" t="s">
        <v>11</v>
      </c>
      <c r="C20" s="47"/>
      <c r="D20" s="47" t="s">
        <v>77</v>
      </c>
      <c r="E20" s="47"/>
      <c r="F20" s="35">
        <f t="shared" si="0"/>
        <v>2</v>
      </c>
      <c r="G20" s="47">
        <v>0</v>
      </c>
      <c r="H20" s="47">
        <v>2</v>
      </c>
      <c r="I20" s="47">
        <v>44</v>
      </c>
      <c r="J20" s="48">
        <v>0</v>
      </c>
      <c r="K20" s="48">
        <v>22</v>
      </c>
      <c r="L20" s="48">
        <v>0</v>
      </c>
      <c r="M20" s="48">
        <v>0</v>
      </c>
      <c r="N20" s="48">
        <v>22</v>
      </c>
      <c r="O20" s="48">
        <v>0</v>
      </c>
      <c r="P20" s="70"/>
    </row>
    <row r="21" spans="1:16" ht="24">
      <c r="A21" s="26">
        <v>10</v>
      </c>
      <c r="B21" s="88" t="s">
        <v>38</v>
      </c>
      <c r="C21" s="7">
        <v>2</v>
      </c>
      <c r="D21" s="8"/>
      <c r="E21" s="7"/>
      <c r="F21" s="7">
        <f t="shared" si="0"/>
        <v>4</v>
      </c>
      <c r="G21" s="7"/>
      <c r="H21" s="7">
        <v>4</v>
      </c>
      <c r="I21" s="7">
        <v>12</v>
      </c>
      <c r="J21" s="5">
        <v>0</v>
      </c>
      <c r="K21" s="5">
        <v>0</v>
      </c>
      <c r="L21" s="5">
        <v>0</v>
      </c>
      <c r="M21" s="5">
        <v>12</v>
      </c>
      <c r="N21" s="5">
        <v>0</v>
      </c>
      <c r="O21" s="5">
        <v>0</v>
      </c>
      <c r="P21" s="6"/>
    </row>
    <row r="22" spans="1:16" s="1" customFormat="1" ht="12.75">
      <c r="A22" s="3">
        <v>11</v>
      </c>
      <c r="B22" s="3" t="s">
        <v>19</v>
      </c>
      <c r="C22" s="2">
        <v>2</v>
      </c>
      <c r="D22" s="2">
        <v>2</v>
      </c>
      <c r="E22" s="2"/>
      <c r="F22" s="7">
        <f t="shared" si="0"/>
        <v>6</v>
      </c>
      <c r="G22" s="2"/>
      <c r="H22" s="2">
        <v>6</v>
      </c>
      <c r="I22" s="2">
        <v>24</v>
      </c>
      <c r="J22" s="2">
        <v>0</v>
      </c>
      <c r="K22" s="2">
        <v>0</v>
      </c>
      <c r="L22" s="2">
        <v>0</v>
      </c>
      <c r="M22" s="2">
        <v>12</v>
      </c>
      <c r="N22" s="2">
        <v>12</v>
      </c>
      <c r="O22" s="2">
        <v>0</v>
      </c>
      <c r="P22" s="3"/>
    </row>
    <row r="23" spans="1:16" s="13" customFormat="1" ht="12.75">
      <c r="A23" s="11"/>
      <c r="B23" s="11" t="s">
        <v>17</v>
      </c>
      <c r="C23" s="12">
        <f>COUNT(C12:C22)</f>
        <v>7</v>
      </c>
      <c r="D23" s="11"/>
      <c r="E23" s="11"/>
      <c r="F23" s="12">
        <f>SUM(F12:F22)</f>
        <v>60</v>
      </c>
      <c r="G23" s="12">
        <f aca="true" t="shared" si="1" ref="G23:O23">SUM(G12:G22)</f>
        <v>33</v>
      </c>
      <c r="H23" s="12">
        <f t="shared" si="1"/>
        <v>27</v>
      </c>
      <c r="I23" s="12">
        <f t="shared" si="1"/>
        <v>384</v>
      </c>
      <c r="J23" s="12">
        <f t="shared" si="1"/>
        <v>90</v>
      </c>
      <c r="K23" s="12">
        <f t="shared" si="1"/>
        <v>112</v>
      </c>
      <c r="L23" s="12">
        <f t="shared" si="1"/>
        <v>30</v>
      </c>
      <c r="M23" s="12">
        <f t="shared" si="1"/>
        <v>103</v>
      </c>
      <c r="N23" s="12">
        <f t="shared" si="1"/>
        <v>49</v>
      </c>
      <c r="O23" s="12">
        <f t="shared" si="1"/>
        <v>0</v>
      </c>
      <c r="P23" s="11"/>
    </row>
    <row r="24" spans="1:16" s="13" customFormat="1" ht="12.75">
      <c r="A24" s="14"/>
      <c r="B24" s="18" t="s">
        <v>59</v>
      </c>
      <c r="C24" s="19"/>
      <c r="D24" s="19"/>
      <c r="E24" s="19"/>
      <c r="F24" s="19"/>
      <c r="G24" s="19"/>
      <c r="H24" s="19"/>
      <c r="J24" s="157">
        <f>SUM(J23:L23)</f>
        <v>232</v>
      </c>
      <c r="K24" s="157"/>
      <c r="L24" s="157"/>
      <c r="M24" s="157">
        <f>SUM(M23:O23)</f>
        <v>152</v>
      </c>
      <c r="N24" s="157"/>
      <c r="O24" s="157"/>
      <c r="P24" s="14"/>
    </row>
    <row r="25" spans="1:16" s="13" customFormat="1" ht="12.75">
      <c r="A25" s="14"/>
      <c r="B25" s="84" t="s">
        <v>168</v>
      </c>
      <c r="C25" s="19"/>
      <c r="D25" s="19"/>
      <c r="E25" s="19"/>
      <c r="F25" s="85">
        <f>SUM(F12:F22)</f>
        <v>60</v>
      </c>
      <c r="G25" s="85">
        <f>SUM(G12:G22)</f>
        <v>33</v>
      </c>
      <c r="H25" s="85">
        <f>SUM(H12:H22)</f>
        <v>27</v>
      </c>
      <c r="I25" s="59"/>
      <c r="J25" s="59"/>
      <c r="K25" s="57"/>
      <c r="L25" s="57"/>
      <c r="M25" s="57"/>
      <c r="N25" s="57"/>
      <c r="O25" s="57"/>
      <c r="P25" s="14"/>
    </row>
    <row r="26" spans="1:16" s="13" customFormat="1" ht="12.75">
      <c r="A26" s="1"/>
      <c r="B26" s="60"/>
      <c r="C26" s="83"/>
      <c r="D26" s="83"/>
      <c r="E26" s="83"/>
      <c r="F26" s="61"/>
      <c r="G26" s="61"/>
      <c r="H26" s="61"/>
      <c r="I26" s="59"/>
      <c r="J26" s="59"/>
      <c r="K26" s="57"/>
      <c r="L26" s="57"/>
      <c r="M26" s="57"/>
      <c r="N26" s="57"/>
      <c r="O26" s="10"/>
      <c r="P26" s="9"/>
    </row>
    <row r="27" spans="2:16" s="1" customFormat="1" ht="12.75">
      <c r="B27" s="60"/>
      <c r="C27" s="83"/>
      <c r="D27" s="83"/>
      <c r="E27" s="83"/>
      <c r="F27" s="61"/>
      <c r="G27" s="61"/>
      <c r="H27" s="61"/>
      <c r="I27" s="59"/>
      <c r="J27" s="59"/>
      <c r="K27" s="57"/>
      <c r="L27" s="57"/>
      <c r="M27" s="57"/>
      <c r="N27" s="57"/>
      <c r="O27" s="10"/>
      <c r="P27" s="9"/>
    </row>
    <row r="28" spans="2:5" ht="12.75">
      <c r="B28" s="134" t="s">
        <v>62</v>
      </c>
      <c r="C28" s="135"/>
      <c r="D28" s="135"/>
      <c r="E28" s="135"/>
    </row>
    <row r="29" spans="1:16" ht="12.75">
      <c r="A29" s="39"/>
      <c r="B29" s="39" t="s">
        <v>63</v>
      </c>
      <c r="C29" s="39"/>
      <c r="D29" s="39"/>
      <c r="E29" s="39"/>
      <c r="F29" s="39">
        <f>SUM(F12:F15)</f>
        <v>34</v>
      </c>
      <c r="G29" s="39"/>
      <c r="H29" s="39"/>
      <c r="I29" s="39">
        <f aca="true" t="shared" si="2" ref="I29:O29">SUM(I12:I15)</f>
        <v>184</v>
      </c>
      <c r="J29" s="39">
        <f t="shared" si="2"/>
        <v>60</v>
      </c>
      <c r="K29" s="39">
        <f t="shared" si="2"/>
        <v>90</v>
      </c>
      <c r="L29" s="39">
        <f t="shared" si="2"/>
        <v>0</v>
      </c>
      <c r="M29" s="39">
        <f t="shared" si="2"/>
        <v>34</v>
      </c>
      <c r="N29" s="39">
        <f t="shared" si="2"/>
        <v>0</v>
      </c>
      <c r="O29" s="39">
        <f t="shared" si="2"/>
        <v>0</v>
      </c>
      <c r="P29" s="39"/>
    </row>
    <row r="30" spans="1:16" s="39" customFormat="1" ht="12.75">
      <c r="A30" s="25"/>
      <c r="B30" s="25" t="s">
        <v>64</v>
      </c>
      <c r="C30" s="25"/>
      <c r="D30" s="25"/>
      <c r="E30" s="25"/>
      <c r="F30" s="50">
        <f>SUM(F16:F16)</f>
        <v>6</v>
      </c>
      <c r="G30" s="50"/>
      <c r="H30" s="50"/>
      <c r="I30" s="25">
        <f>SUM(I16:I16)</f>
        <v>30</v>
      </c>
      <c r="J30" s="25">
        <f aca="true" t="shared" si="3" ref="J30:O30">SUM(J16:J16)</f>
        <v>0</v>
      </c>
      <c r="K30" s="25">
        <f t="shared" si="3"/>
        <v>0</v>
      </c>
      <c r="L30" s="25">
        <f t="shared" si="3"/>
        <v>0</v>
      </c>
      <c r="M30" s="25">
        <f t="shared" si="3"/>
        <v>15</v>
      </c>
      <c r="N30" s="25">
        <f t="shared" si="3"/>
        <v>15</v>
      </c>
      <c r="O30" s="25">
        <f t="shared" si="3"/>
        <v>0</v>
      </c>
      <c r="P30" s="25"/>
    </row>
    <row r="31" spans="1:16" s="25" customFormat="1" ht="12.75">
      <c r="A31" s="40"/>
      <c r="B31" s="40" t="s">
        <v>65</v>
      </c>
      <c r="C31" s="40"/>
      <c r="D31" s="40"/>
      <c r="E31" s="40"/>
      <c r="F31" s="49">
        <f>SUM(F17:F18)</f>
        <v>6</v>
      </c>
      <c r="G31" s="49"/>
      <c r="H31" s="49"/>
      <c r="I31" s="40">
        <f>+SUM(I17:I18)</f>
        <v>60</v>
      </c>
      <c r="J31" s="40">
        <f aca="true" t="shared" si="4" ref="J31:O31">+SUM(J17:J18)</f>
        <v>30</v>
      </c>
      <c r="K31" s="40">
        <f t="shared" si="4"/>
        <v>0</v>
      </c>
      <c r="L31" s="40">
        <f t="shared" si="4"/>
        <v>0</v>
      </c>
      <c r="M31" s="40">
        <f t="shared" si="4"/>
        <v>30</v>
      </c>
      <c r="N31" s="40">
        <f t="shared" si="4"/>
        <v>0</v>
      </c>
      <c r="O31" s="40">
        <f t="shared" si="4"/>
        <v>0</v>
      </c>
      <c r="P31" s="40"/>
    </row>
    <row r="32" spans="2:15" s="40" customFormat="1" ht="12.75">
      <c r="B32" s="40" t="s">
        <v>14</v>
      </c>
      <c r="F32" s="49">
        <f>SUM(F19:F19)</f>
        <v>2</v>
      </c>
      <c r="G32" s="49"/>
      <c r="H32" s="49"/>
      <c r="I32" s="40">
        <f>SUM(I19:I19)</f>
        <v>30</v>
      </c>
      <c r="J32" s="40">
        <f aca="true" t="shared" si="5" ref="J32:O32">SUM(J19:J19)</f>
        <v>0</v>
      </c>
      <c r="K32" s="40">
        <f t="shared" si="5"/>
        <v>0</v>
      </c>
      <c r="L32" s="40">
        <f t="shared" si="5"/>
        <v>30</v>
      </c>
      <c r="M32" s="40">
        <f t="shared" si="5"/>
        <v>0</v>
      </c>
      <c r="N32" s="40">
        <f t="shared" si="5"/>
        <v>0</v>
      </c>
      <c r="O32" s="40">
        <f t="shared" si="5"/>
        <v>0</v>
      </c>
    </row>
    <row r="33" spans="1:16" s="40" customFormat="1" ht="12.75">
      <c r="A33"/>
      <c r="B33" s="49" t="s">
        <v>74</v>
      </c>
      <c r="C33" s="49"/>
      <c r="D33" s="49"/>
      <c r="E33" s="49"/>
      <c r="F33" s="49">
        <f>SUM(F20:F20)</f>
        <v>2</v>
      </c>
      <c r="G33" s="49"/>
      <c r="H33" s="49"/>
      <c r="I33" s="49">
        <f>SUM(I20:I20)</f>
        <v>44</v>
      </c>
      <c r="J33" s="49">
        <f aca="true" t="shared" si="6" ref="J33:O33">SUM(J20:J20)</f>
        <v>0</v>
      </c>
      <c r="K33" s="49">
        <f t="shared" si="6"/>
        <v>22</v>
      </c>
      <c r="L33" s="49">
        <f t="shared" si="6"/>
        <v>0</v>
      </c>
      <c r="M33" s="49">
        <f t="shared" si="6"/>
        <v>0</v>
      </c>
      <c r="N33" s="49">
        <f t="shared" si="6"/>
        <v>22</v>
      </c>
      <c r="O33" s="49">
        <f t="shared" si="6"/>
        <v>0</v>
      </c>
      <c r="P33" s="49"/>
    </row>
    <row r="34" spans="2:15" ht="12.75">
      <c r="B34" s="44" t="s">
        <v>66</v>
      </c>
      <c r="F34">
        <f>SUM(F29:F33)</f>
        <v>50</v>
      </c>
      <c r="I34">
        <f aca="true" t="shared" si="7" ref="I34:O34">SUM(I29:I33)</f>
        <v>348</v>
      </c>
      <c r="J34">
        <f t="shared" si="7"/>
        <v>90</v>
      </c>
      <c r="K34">
        <f t="shared" si="7"/>
        <v>112</v>
      </c>
      <c r="L34">
        <f t="shared" si="7"/>
        <v>30</v>
      </c>
      <c r="M34">
        <f t="shared" si="7"/>
        <v>79</v>
      </c>
      <c r="N34">
        <f t="shared" si="7"/>
        <v>37</v>
      </c>
      <c r="O34">
        <f t="shared" si="7"/>
        <v>0</v>
      </c>
    </row>
    <row r="35" ht="12.75">
      <c r="B35" s="44"/>
    </row>
    <row r="38" spans="4:10" ht="12.75">
      <c r="D38" s="73" t="s">
        <v>98</v>
      </c>
      <c r="E38" s="73" t="s">
        <v>99</v>
      </c>
      <c r="F38" s="73"/>
      <c r="G38" s="73"/>
      <c r="H38" s="73"/>
      <c r="I38" s="73" t="s">
        <v>98</v>
      </c>
      <c r="J38" s="73" t="s">
        <v>99</v>
      </c>
    </row>
    <row r="39" spans="2:18" ht="12.75">
      <c r="B39" s="15" t="s">
        <v>155</v>
      </c>
      <c r="D39" s="65" t="s">
        <v>30</v>
      </c>
      <c r="E39" s="65" t="s">
        <v>30</v>
      </c>
      <c r="F39" s="20" t="s">
        <v>0</v>
      </c>
      <c r="G39" s="20"/>
      <c r="H39" s="20"/>
      <c r="I39" s="20"/>
      <c r="Q39" s="15"/>
      <c r="R39" s="15"/>
    </row>
    <row r="40" spans="2:18" ht="12.75">
      <c r="B40" t="s">
        <v>187</v>
      </c>
      <c r="D40" s="55">
        <f>I40/I43</f>
        <v>0.4552058111380145</v>
      </c>
      <c r="E40" s="55">
        <f>J40/J43</f>
        <v>0.4406779661016949</v>
      </c>
      <c r="F40" s="20" t="s">
        <v>31</v>
      </c>
      <c r="G40" s="20"/>
      <c r="H40" s="20"/>
      <c r="I40" s="20">
        <f>J70+M70</f>
        <v>188</v>
      </c>
      <c r="J40" s="20">
        <f>J72+M72</f>
        <v>182</v>
      </c>
      <c r="Q40" s="16"/>
      <c r="R40" s="15"/>
    </row>
    <row r="41" spans="2:18" ht="12.75">
      <c r="B41" t="s">
        <v>55</v>
      </c>
      <c r="D41" s="55">
        <f>I41/I43</f>
        <v>0.4600484261501211</v>
      </c>
      <c r="E41" s="55">
        <f>J41/J43</f>
        <v>0.4745762711864407</v>
      </c>
      <c r="F41" s="20" t="s">
        <v>32</v>
      </c>
      <c r="G41" s="20"/>
      <c r="H41" s="20"/>
      <c r="I41" s="20">
        <f>K70+N70</f>
        <v>190</v>
      </c>
      <c r="J41" s="20">
        <f>K72+N72</f>
        <v>196</v>
      </c>
      <c r="Q41" s="16"/>
      <c r="R41" s="15"/>
    </row>
    <row r="42" spans="2:18" ht="12.75">
      <c r="B42" t="s">
        <v>18</v>
      </c>
      <c r="D42" s="55">
        <f>I42/I43</f>
        <v>0.0847457627118644</v>
      </c>
      <c r="E42" s="55">
        <f>J42/J43</f>
        <v>0.0847457627118644</v>
      </c>
      <c r="F42" s="20" t="s">
        <v>33</v>
      </c>
      <c r="G42" s="20"/>
      <c r="H42" s="20"/>
      <c r="I42" s="20">
        <f>L70+O70</f>
        <v>35</v>
      </c>
      <c r="J42" s="20">
        <f>L72+O72</f>
        <v>35</v>
      </c>
      <c r="Q42" s="16"/>
      <c r="R42" s="15"/>
    </row>
    <row r="43" spans="2:18" ht="12.75">
      <c r="B43" t="s">
        <v>35</v>
      </c>
      <c r="D43" s="55">
        <f>SUM(D40:D42)</f>
        <v>1</v>
      </c>
      <c r="E43" s="55">
        <f>SUM(E40:E42)</f>
        <v>1</v>
      </c>
      <c r="F43" s="20" t="s">
        <v>2</v>
      </c>
      <c r="G43" s="20"/>
      <c r="H43" s="20"/>
      <c r="I43" s="20">
        <f>SUM(I40:I42)</f>
        <v>413</v>
      </c>
      <c r="J43" s="20">
        <f>SUM(J40:J42)</f>
        <v>413</v>
      </c>
      <c r="Q43" s="15"/>
      <c r="R43" s="15"/>
    </row>
    <row r="44" ht="12.75">
      <c r="B44" t="s">
        <v>72</v>
      </c>
    </row>
    <row r="45" spans="1:16" ht="12.75" customHeight="1">
      <c r="A45" s="149" t="s">
        <v>24</v>
      </c>
      <c r="B45" s="149" t="s">
        <v>3</v>
      </c>
      <c r="C45" s="150" t="s">
        <v>164</v>
      </c>
      <c r="D45" s="150"/>
      <c r="E45" s="150"/>
      <c r="F45" s="158" t="s">
        <v>4</v>
      </c>
      <c r="G45" s="159"/>
      <c r="H45" s="160"/>
      <c r="I45" s="150" t="s">
        <v>5</v>
      </c>
      <c r="J45" s="149"/>
      <c r="K45" s="149"/>
      <c r="L45" s="149"/>
      <c r="M45" s="149"/>
      <c r="N45" s="149"/>
      <c r="O45" s="149"/>
      <c r="P45" s="136" t="s">
        <v>6</v>
      </c>
    </row>
    <row r="46" spans="1:16" s="1" customFormat="1" ht="12.75" customHeight="1">
      <c r="A46" s="149"/>
      <c r="B46" s="153"/>
      <c r="C46" s="139" t="s">
        <v>7</v>
      </c>
      <c r="D46" s="144" t="s">
        <v>165</v>
      </c>
      <c r="E46" s="144" t="s">
        <v>166</v>
      </c>
      <c r="F46" s="139" t="s">
        <v>66</v>
      </c>
      <c r="G46" s="139" t="s">
        <v>158</v>
      </c>
      <c r="H46" s="139" t="s">
        <v>159</v>
      </c>
      <c r="I46" s="144" t="s">
        <v>167</v>
      </c>
      <c r="J46" s="141" t="s">
        <v>158</v>
      </c>
      <c r="K46" s="142"/>
      <c r="L46" s="143"/>
      <c r="M46" s="141" t="s">
        <v>159</v>
      </c>
      <c r="N46" s="142"/>
      <c r="O46" s="143"/>
      <c r="P46" s="137"/>
    </row>
    <row r="47" spans="1:16" s="1" customFormat="1" ht="12.75">
      <c r="A47" s="149"/>
      <c r="B47" s="153"/>
      <c r="C47" s="140"/>
      <c r="D47" s="145"/>
      <c r="E47" s="145"/>
      <c r="F47" s="140"/>
      <c r="G47" s="140"/>
      <c r="H47" s="140"/>
      <c r="I47" s="145"/>
      <c r="J47" s="62" t="s">
        <v>8</v>
      </c>
      <c r="K47" s="63" t="s">
        <v>9</v>
      </c>
      <c r="L47" s="63" t="s">
        <v>10</v>
      </c>
      <c r="M47" s="63" t="s">
        <v>8</v>
      </c>
      <c r="N47" s="63" t="s">
        <v>9</v>
      </c>
      <c r="O47" s="63" t="s">
        <v>10</v>
      </c>
      <c r="P47" s="138"/>
    </row>
    <row r="48" spans="1:16" s="33" customFormat="1" ht="12.75">
      <c r="A48" s="30">
        <v>1</v>
      </c>
      <c r="B48" s="30" t="s">
        <v>39</v>
      </c>
      <c r="C48" s="31">
        <v>3</v>
      </c>
      <c r="D48" s="31">
        <v>3</v>
      </c>
      <c r="E48" s="31"/>
      <c r="F48" s="32">
        <f>G48+H48</f>
        <v>7</v>
      </c>
      <c r="G48" s="31">
        <v>7</v>
      </c>
      <c r="H48" s="31"/>
      <c r="I48" s="31">
        <v>45</v>
      </c>
      <c r="J48" s="32">
        <v>30</v>
      </c>
      <c r="K48" s="32">
        <v>15</v>
      </c>
      <c r="L48" s="32">
        <v>0</v>
      </c>
      <c r="M48" s="32">
        <v>0</v>
      </c>
      <c r="N48" s="32">
        <v>0</v>
      </c>
      <c r="O48" s="32">
        <v>0</v>
      </c>
      <c r="P48" s="30"/>
    </row>
    <row r="49" spans="1:16" s="33" customFormat="1" ht="12.75">
      <c r="A49" s="30">
        <v>2</v>
      </c>
      <c r="B49" s="30" t="s">
        <v>20</v>
      </c>
      <c r="C49" s="32">
        <v>3</v>
      </c>
      <c r="D49" s="31">
        <v>3</v>
      </c>
      <c r="E49" s="32"/>
      <c r="F49" s="32">
        <f aca="true" t="shared" si="8" ref="F49:F62">G49+H49</f>
        <v>7</v>
      </c>
      <c r="G49" s="32">
        <v>7</v>
      </c>
      <c r="H49" s="32"/>
      <c r="I49" s="32">
        <v>45</v>
      </c>
      <c r="J49" s="32">
        <v>15</v>
      </c>
      <c r="K49" s="32">
        <v>15</v>
      </c>
      <c r="L49" s="32">
        <v>15</v>
      </c>
      <c r="M49" s="32">
        <v>0</v>
      </c>
      <c r="N49" s="32">
        <v>0</v>
      </c>
      <c r="O49" s="32">
        <v>0</v>
      </c>
      <c r="P49" s="30"/>
    </row>
    <row r="50" spans="1:16" s="33" customFormat="1" ht="12.75">
      <c r="A50" s="30">
        <v>3</v>
      </c>
      <c r="B50" s="30" t="s">
        <v>42</v>
      </c>
      <c r="C50" s="32">
        <v>4</v>
      </c>
      <c r="D50" s="32">
        <v>4</v>
      </c>
      <c r="E50" s="32"/>
      <c r="F50" s="32">
        <f t="shared" si="8"/>
        <v>6</v>
      </c>
      <c r="G50" s="32"/>
      <c r="H50" s="32">
        <v>6</v>
      </c>
      <c r="I50" s="32">
        <v>30</v>
      </c>
      <c r="J50" s="32">
        <v>0</v>
      </c>
      <c r="K50" s="32">
        <v>0</v>
      </c>
      <c r="L50" s="32">
        <v>0</v>
      </c>
      <c r="M50" s="32">
        <v>15</v>
      </c>
      <c r="N50" s="32">
        <v>15</v>
      </c>
      <c r="O50" s="32">
        <v>0</v>
      </c>
      <c r="P50" s="30"/>
    </row>
    <row r="51" spans="1:16" s="24" customFormat="1" ht="12.75">
      <c r="A51" s="21">
        <v>4</v>
      </c>
      <c r="B51" s="21" t="s">
        <v>40</v>
      </c>
      <c r="C51" s="22">
        <v>3</v>
      </c>
      <c r="D51" s="22">
        <v>3</v>
      </c>
      <c r="E51" s="22"/>
      <c r="F51" s="22">
        <f t="shared" si="8"/>
        <v>4</v>
      </c>
      <c r="G51" s="22">
        <v>4</v>
      </c>
      <c r="H51" s="22"/>
      <c r="I51" s="22">
        <v>30</v>
      </c>
      <c r="J51" s="23">
        <v>15</v>
      </c>
      <c r="K51" s="23">
        <v>15</v>
      </c>
      <c r="L51" s="23">
        <v>0</v>
      </c>
      <c r="M51" s="23">
        <v>0</v>
      </c>
      <c r="N51" s="23">
        <v>0</v>
      </c>
      <c r="O51" s="23">
        <v>0</v>
      </c>
      <c r="P51" s="21"/>
    </row>
    <row r="52" spans="1:16" s="24" customFormat="1" ht="12.75">
      <c r="A52" s="21">
        <v>5</v>
      </c>
      <c r="B52" s="21" t="s">
        <v>43</v>
      </c>
      <c r="C52" s="22"/>
      <c r="D52" s="22">
        <v>4</v>
      </c>
      <c r="E52" s="22"/>
      <c r="F52" s="22">
        <f t="shared" si="8"/>
        <v>3</v>
      </c>
      <c r="G52" s="22"/>
      <c r="H52" s="22">
        <v>3</v>
      </c>
      <c r="I52" s="22">
        <v>20</v>
      </c>
      <c r="J52" s="22">
        <v>0</v>
      </c>
      <c r="K52" s="22">
        <v>0</v>
      </c>
      <c r="L52" s="22">
        <v>0</v>
      </c>
      <c r="M52" s="22">
        <v>10</v>
      </c>
      <c r="N52" s="22">
        <v>0</v>
      </c>
      <c r="O52" s="22">
        <v>10</v>
      </c>
      <c r="P52" s="21"/>
    </row>
    <row r="53" spans="1:16" s="24" customFormat="1" ht="12.75">
      <c r="A53" s="21">
        <v>6</v>
      </c>
      <c r="B53" s="21" t="s">
        <v>27</v>
      </c>
      <c r="C53" s="22"/>
      <c r="D53" s="42">
        <v>4</v>
      </c>
      <c r="E53" s="22"/>
      <c r="F53" s="22">
        <f t="shared" si="8"/>
        <v>4</v>
      </c>
      <c r="G53" s="22"/>
      <c r="H53" s="22">
        <v>4</v>
      </c>
      <c r="I53" s="22">
        <v>30</v>
      </c>
      <c r="J53" s="22">
        <v>0</v>
      </c>
      <c r="K53" s="22">
        <v>0</v>
      </c>
      <c r="L53" s="22">
        <v>0</v>
      </c>
      <c r="M53" s="22">
        <v>15</v>
      </c>
      <c r="N53" s="22">
        <v>5</v>
      </c>
      <c r="O53" s="22">
        <v>10</v>
      </c>
      <c r="P53" s="21"/>
    </row>
    <row r="54" spans="1:16" s="37" customFormat="1" ht="12.75">
      <c r="A54" s="34">
        <v>7</v>
      </c>
      <c r="B54" s="34" t="s">
        <v>22</v>
      </c>
      <c r="C54" s="35"/>
      <c r="D54" s="36"/>
      <c r="E54" s="35">
        <v>4</v>
      </c>
      <c r="F54" s="35">
        <f t="shared" si="8"/>
        <v>1</v>
      </c>
      <c r="G54" s="35"/>
      <c r="H54" s="35">
        <v>1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4" t="s">
        <v>169</v>
      </c>
    </row>
    <row r="55" spans="1:16" s="40" customFormat="1" ht="12.75">
      <c r="A55" s="27">
        <v>8</v>
      </c>
      <c r="B55" s="27" t="s">
        <v>21</v>
      </c>
      <c r="C55" s="17"/>
      <c r="D55" s="41"/>
      <c r="E55" s="17">
        <v>4</v>
      </c>
      <c r="F55" s="17">
        <f t="shared" si="8"/>
        <v>0</v>
      </c>
      <c r="G55" s="17"/>
      <c r="H55" s="17"/>
      <c r="I55" s="17">
        <v>15</v>
      </c>
      <c r="J55" s="28">
        <v>0</v>
      </c>
      <c r="K55" s="28">
        <v>0</v>
      </c>
      <c r="L55" s="28">
        <v>0</v>
      </c>
      <c r="M55" s="28">
        <v>0</v>
      </c>
      <c r="N55" s="28">
        <v>15</v>
      </c>
      <c r="O55" s="28">
        <v>0</v>
      </c>
      <c r="P55" s="34"/>
    </row>
    <row r="56" spans="1:16" s="29" customFormat="1" ht="12.75">
      <c r="A56" s="68">
        <v>9</v>
      </c>
      <c r="B56" s="69" t="s">
        <v>11</v>
      </c>
      <c r="C56" s="67">
        <v>4</v>
      </c>
      <c r="D56" s="67" t="s">
        <v>78</v>
      </c>
      <c r="E56" s="67"/>
      <c r="F56" s="35">
        <f t="shared" si="8"/>
        <v>3</v>
      </c>
      <c r="G56" s="67">
        <v>0</v>
      </c>
      <c r="H56" s="67">
        <v>3</v>
      </c>
      <c r="I56" s="67">
        <v>46</v>
      </c>
      <c r="J56" s="66">
        <v>0</v>
      </c>
      <c r="K56" s="66">
        <v>23</v>
      </c>
      <c r="L56" s="66">
        <v>0</v>
      </c>
      <c r="M56" s="66">
        <v>0</v>
      </c>
      <c r="N56" s="66">
        <v>23</v>
      </c>
      <c r="O56" s="66">
        <v>0</v>
      </c>
      <c r="P56" s="68"/>
    </row>
    <row r="57" spans="1:16" s="29" customFormat="1" ht="12.75">
      <c r="A57" s="27">
        <v>10</v>
      </c>
      <c r="B57" s="3" t="s">
        <v>67</v>
      </c>
      <c r="C57" s="17"/>
      <c r="D57" s="17">
        <v>3</v>
      </c>
      <c r="E57" s="17"/>
      <c r="F57" s="17">
        <f t="shared" si="8"/>
        <v>2</v>
      </c>
      <c r="G57" s="17">
        <v>2</v>
      </c>
      <c r="H57" s="17"/>
      <c r="I57" s="17">
        <v>12</v>
      </c>
      <c r="J57" s="28">
        <v>6</v>
      </c>
      <c r="K57" s="28">
        <v>6</v>
      </c>
      <c r="L57" s="28">
        <v>0</v>
      </c>
      <c r="M57" s="28">
        <v>0</v>
      </c>
      <c r="N57" s="28">
        <v>0</v>
      </c>
      <c r="O57" s="28">
        <v>0</v>
      </c>
      <c r="P57" s="27"/>
    </row>
    <row r="58" spans="1:16" s="1" customFormat="1" ht="12.75">
      <c r="A58" s="3">
        <v>11</v>
      </c>
      <c r="B58" s="3" t="s">
        <v>60</v>
      </c>
      <c r="C58" s="4">
        <v>4</v>
      </c>
      <c r="D58" s="4">
        <v>4</v>
      </c>
      <c r="E58" s="4"/>
      <c r="F58" s="17">
        <f t="shared" si="8"/>
        <v>2</v>
      </c>
      <c r="G58" s="4"/>
      <c r="H58" s="4">
        <v>2</v>
      </c>
      <c r="I58" s="4">
        <v>12</v>
      </c>
      <c r="J58" s="2">
        <v>0</v>
      </c>
      <c r="K58" s="2">
        <v>0</v>
      </c>
      <c r="L58" s="2">
        <v>0</v>
      </c>
      <c r="M58" s="2">
        <v>6</v>
      </c>
      <c r="N58" s="2">
        <v>6</v>
      </c>
      <c r="O58" s="2">
        <v>0</v>
      </c>
      <c r="P58" s="3"/>
    </row>
    <row r="59" spans="1:16" s="1" customFormat="1" ht="12.75">
      <c r="A59" s="3" t="s">
        <v>87</v>
      </c>
      <c r="B59" s="3" t="s">
        <v>41</v>
      </c>
      <c r="C59" s="2"/>
      <c r="D59" s="4">
        <v>3</v>
      </c>
      <c r="E59" s="2"/>
      <c r="F59" s="17">
        <f t="shared" si="8"/>
        <v>1</v>
      </c>
      <c r="G59" s="2">
        <v>1</v>
      </c>
      <c r="H59" s="2"/>
      <c r="I59" s="2">
        <v>8</v>
      </c>
      <c r="J59" s="2">
        <v>8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7" t="s">
        <v>110</v>
      </c>
    </row>
    <row r="60" spans="1:16" s="1" customFormat="1" ht="12.75">
      <c r="A60" s="3" t="s">
        <v>88</v>
      </c>
      <c r="B60" s="3" t="s">
        <v>44</v>
      </c>
      <c r="C60" s="2"/>
      <c r="D60" s="2">
        <v>3</v>
      </c>
      <c r="E60" s="2"/>
      <c r="F60" s="17">
        <f t="shared" si="8"/>
        <v>0</v>
      </c>
      <c r="G60" s="2"/>
      <c r="H60" s="2"/>
      <c r="I60" s="2">
        <v>8</v>
      </c>
      <c r="J60" s="2">
        <v>8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79" t="s">
        <v>110</v>
      </c>
    </row>
    <row r="61" spans="1:16" s="1" customFormat="1" ht="12.75">
      <c r="A61" s="3" t="s">
        <v>89</v>
      </c>
      <c r="B61" s="3" t="s">
        <v>46</v>
      </c>
      <c r="C61" s="2"/>
      <c r="D61" s="2">
        <v>4</v>
      </c>
      <c r="E61" s="2"/>
      <c r="F61" s="17">
        <f t="shared" si="8"/>
        <v>2</v>
      </c>
      <c r="G61" s="2"/>
      <c r="H61" s="2">
        <v>2</v>
      </c>
      <c r="I61" s="2">
        <v>14</v>
      </c>
      <c r="J61" s="2">
        <v>0</v>
      </c>
      <c r="K61" s="2">
        <v>0</v>
      </c>
      <c r="L61" s="2">
        <v>0</v>
      </c>
      <c r="M61" s="2">
        <v>14</v>
      </c>
      <c r="N61" s="2">
        <v>0</v>
      </c>
      <c r="O61" s="2">
        <v>0</v>
      </c>
      <c r="P61" s="27" t="s">
        <v>109</v>
      </c>
    </row>
    <row r="62" spans="1:16" s="1" customFormat="1" ht="12.75">
      <c r="A62" s="3" t="s">
        <v>90</v>
      </c>
      <c r="B62" s="3" t="s">
        <v>45</v>
      </c>
      <c r="C62" s="77"/>
      <c r="D62" s="2">
        <v>4</v>
      </c>
      <c r="E62" s="2"/>
      <c r="F62" s="17">
        <f t="shared" si="8"/>
        <v>0</v>
      </c>
      <c r="G62" s="2"/>
      <c r="H62" s="2"/>
      <c r="I62" s="2">
        <v>14</v>
      </c>
      <c r="J62" s="5">
        <v>0</v>
      </c>
      <c r="K62" s="5">
        <v>0</v>
      </c>
      <c r="L62" s="5">
        <v>0</v>
      </c>
      <c r="M62" s="5">
        <v>8</v>
      </c>
      <c r="N62" s="5">
        <v>6</v>
      </c>
      <c r="O62" s="5">
        <v>0</v>
      </c>
      <c r="P62" s="27" t="s">
        <v>109</v>
      </c>
    </row>
    <row r="63" spans="1:16" s="13" customFormat="1" ht="12.75">
      <c r="A63" s="11"/>
      <c r="B63" s="104" t="s">
        <v>68</v>
      </c>
      <c r="C63" s="12"/>
      <c r="D63" s="12"/>
      <c r="E63" s="12"/>
      <c r="F63" s="12"/>
      <c r="G63" s="12"/>
      <c r="H63" s="12"/>
      <c r="I63" s="12"/>
      <c r="J63" s="120"/>
      <c r="K63" s="120"/>
      <c r="L63" s="120"/>
      <c r="M63" s="120"/>
      <c r="N63" s="120"/>
      <c r="O63" s="120"/>
      <c r="P63" s="11"/>
    </row>
    <row r="64" spans="1:16" s="113" customFormat="1" ht="25.5">
      <c r="A64" s="112">
        <v>14</v>
      </c>
      <c r="B64" s="114" t="s">
        <v>144</v>
      </c>
      <c r="C64" s="63">
        <v>3</v>
      </c>
      <c r="D64" s="63">
        <v>3</v>
      </c>
      <c r="E64" s="112"/>
      <c r="F64" s="107">
        <f aca="true" t="shared" si="9" ref="F64:F69">G64+H64</f>
        <v>4</v>
      </c>
      <c r="G64" s="112">
        <v>4</v>
      </c>
      <c r="H64" s="112"/>
      <c r="I64" s="63">
        <v>26</v>
      </c>
      <c r="J64" s="115">
        <v>16</v>
      </c>
      <c r="K64" s="115">
        <v>10</v>
      </c>
      <c r="L64" s="115">
        <v>0</v>
      </c>
      <c r="M64" s="115">
        <v>0</v>
      </c>
      <c r="N64" s="115">
        <v>0</v>
      </c>
      <c r="O64" s="115">
        <v>0</v>
      </c>
      <c r="P64" s="112"/>
    </row>
    <row r="65" spans="1:16" s="132" customFormat="1" ht="25.5">
      <c r="A65" s="101">
        <v>15</v>
      </c>
      <c r="B65" s="114" t="s">
        <v>145</v>
      </c>
      <c r="C65" s="101"/>
      <c r="D65" s="101">
        <v>3</v>
      </c>
      <c r="E65" s="101"/>
      <c r="F65" s="107">
        <f t="shared" si="9"/>
        <v>3</v>
      </c>
      <c r="G65" s="101">
        <v>3</v>
      </c>
      <c r="H65" s="101"/>
      <c r="I65" s="101">
        <v>16</v>
      </c>
      <c r="J65" s="131">
        <v>8</v>
      </c>
      <c r="K65" s="131">
        <v>8</v>
      </c>
      <c r="L65" s="131">
        <v>0</v>
      </c>
      <c r="M65" s="131">
        <v>0</v>
      </c>
      <c r="N65" s="131">
        <v>0</v>
      </c>
      <c r="O65" s="131">
        <v>0</v>
      </c>
      <c r="P65" s="63"/>
    </row>
    <row r="66" spans="1:16" s="1" customFormat="1" ht="12.75">
      <c r="A66" s="3">
        <v>16</v>
      </c>
      <c r="B66" s="27" t="s">
        <v>146</v>
      </c>
      <c r="C66" s="2"/>
      <c r="D66" s="2">
        <v>3</v>
      </c>
      <c r="E66" s="2"/>
      <c r="F66" s="17">
        <f t="shared" si="9"/>
        <v>4</v>
      </c>
      <c r="G66" s="2">
        <v>4</v>
      </c>
      <c r="H66" s="2"/>
      <c r="I66" s="2">
        <v>18</v>
      </c>
      <c r="J66" s="5">
        <v>8</v>
      </c>
      <c r="K66" s="5">
        <v>10</v>
      </c>
      <c r="L66" s="5">
        <v>0</v>
      </c>
      <c r="M66" s="5">
        <v>0</v>
      </c>
      <c r="N66" s="5">
        <v>0</v>
      </c>
      <c r="O66" s="5">
        <v>0</v>
      </c>
      <c r="P66" s="3"/>
    </row>
    <row r="67" spans="1:16" s="118" customFormat="1" ht="25.5" customHeight="1">
      <c r="A67" s="100">
        <v>17</v>
      </c>
      <c r="B67" s="100" t="s">
        <v>147</v>
      </c>
      <c r="C67" s="102"/>
      <c r="D67" s="102">
        <v>4</v>
      </c>
      <c r="E67" s="102"/>
      <c r="F67" s="107">
        <f t="shared" si="9"/>
        <v>3</v>
      </c>
      <c r="G67" s="102"/>
      <c r="H67" s="102">
        <v>3</v>
      </c>
      <c r="I67" s="102">
        <v>22</v>
      </c>
      <c r="J67" s="103">
        <v>0</v>
      </c>
      <c r="K67" s="103">
        <v>0</v>
      </c>
      <c r="L67" s="103">
        <v>0</v>
      </c>
      <c r="M67" s="103">
        <v>10</v>
      </c>
      <c r="N67" s="103">
        <v>12</v>
      </c>
      <c r="O67" s="103">
        <v>0</v>
      </c>
      <c r="P67" s="117"/>
    </row>
    <row r="68" spans="1:16" s="118" customFormat="1" ht="25.5" customHeight="1">
      <c r="A68" s="110">
        <v>18</v>
      </c>
      <c r="B68" s="100" t="s">
        <v>148</v>
      </c>
      <c r="C68" s="116"/>
      <c r="D68" s="63">
        <v>4</v>
      </c>
      <c r="E68" s="63"/>
      <c r="F68" s="107">
        <f t="shared" si="9"/>
        <v>2</v>
      </c>
      <c r="G68" s="63"/>
      <c r="H68" s="63">
        <v>2</v>
      </c>
      <c r="I68" s="63">
        <v>12</v>
      </c>
      <c r="J68" s="115">
        <v>0</v>
      </c>
      <c r="K68" s="115">
        <v>0</v>
      </c>
      <c r="L68" s="115">
        <v>0</v>
      </c>
      <c r="M68" s="115">
        <v>6</v>
      </c>
      <c r="N68" s="115">
        <v>6</v>
      </c>
      <c r="O68" s="115">
        <v>0</v>
      </c>
      <c r="P68" s="117"/>
    </row>
    <row r="69" spans="1:16" s="1" customFormat="1" ht="12.75">
      <c r="A69" s="100">
        <v>19</v>
      </c>
      <c r="B69" s="100" t="s">
        <v>149</v>
      </c>
      <c r="C69" s="102"/>
      <c r="D69" s="102">
        <v>4</v>
      </c>
      <c r="E69" s="102"/>
      <c r="F69" s="17">
        <f t="shared" si="9"/>
        <v>2</v>
      </c>
      <c r="G69" s="102"/>
      <c r="H69" s="102">
        <v>2</v>
      </c>
      <c r="I69" s="102">
        <v>12</v>
      </c>
      <c r="J69" s="103">
        <v>0</v>
      </c>
      <c r="K69" s="103">
        <v>0</v>
      </c>
      <c r="L69" s="103">
        <v>0</v>
      </c>
      <c r="M69" s="103">
        <v>6</v>
      </c>
      <c r="N69" s="103">
        <v>6</v>
      </c>
      <c r="O69" s="103">
        <v>0</v>
      </c>
      <c r="P69" s="3"/>
    </row>
    <row r="70" spans="1:16" s="13" customFormat="1" ht="12.75">
      <c r="A70" s="11"/>
      <c r="B70" s="11" t="s">
        <v>93</v>
      </c>
      <c r="C70" s="12">
        <f>COUNT(C48:C69)</f>
        <v>7</v>
      </c>
      <c r="D70" s="12"/>
      <c r="E70" s="11"/>
      <c r="F70" s="12">
        <f>SUM(F48:F69)</f>
        <v>60</v>
      </c>
      <c r="G70" s="12">
        <f>SUM(G48:G69)</f>
        <v>32</v>
      </c>
      <c r="H70" s="12">
        <f>SUM(H48:H69)</f>
        <v>28</v>
      </c>
      <c r="I70" s="12">
        <f aca="true" t="shared" si="10" ref="I70:O70">SUM(I48:I69)-I60-I62</f>
        <v>413</v>
      </c>
      <c r="J70" s="12">
        <f t="shared" si="10"/>
        <v>106</v>
      </c>
      <c r="K70" s="12">
        <f t="shared" si="10"/>
        <v>102</v>
      </c>
      <c r="L70" s="12">
        <f t="shared" si="10"/>
        <v>15</v>
      </c>
      <c r="M70" s="12">
        <f t="shared" si="10"/>
        <v>82</v>
      </c>
      <c r="N70" s="12">
        <f t="shared" si="10"/>
        <v>88</v>
      </c>
      <c r="O70" s="12">
        <f t="shared" si="10"/>
        <v>20</v>
      </c>
      <c r="P70" s="11"/>
    </row>
    <row r="71" spans="2:16" s="1" customFormat="1" ht="12.75">
      <c r="B71" s="18" t="s">
        <v>95</v>
      </c>
      <c r="C71" s="19"/>
      <c r="D71" s="19"/>
      <c r="E71" s="19"/>
      <c r="F71" s="13"/>
      <c r="G71" s="13"/>
      <c r="H71" s="13"/>
      <c r="I71" s="157">
        <f>SUM(J70:L70)</f>
        <v>223</v>
      </c>
      <c r="J71" s="157"/>
      <c r="K71" s="157"/>
      <c r="L71" s="157">
        <f>SUM(M70:O70)</f>
        <v>190</v>
      </c>
      <c r="M71" s="157"/>
      <c r="N71" s="157"/>
      <c r="O71" s="80"/>
      <c r="P71" s="9"/>
    </row>
    <row r="72" spans="1:16" s="13" customFormat="1" ht="12.75">
      <c r="A72" s="11"/>
      <c r="B72" s="11" t="s">
        <v>94</v>
      </c>
      <c r="C72" s="12">
        <f>COUNT(C48:C69)</f>
        <v>7</v>
      </c>
      <c r="D72" s="12"/>
      <c r="E72" s="11"/>
      <c r="F72" s="12">
        <f>SUM(F48:F69)</f>
        <v>60</v>
      </c>
      <c r="G72" s="12">
        <f>SUM(G48:G69)</f>
        <v>32</v>
      </c>
      <c r="H72" s="12">
        <f>SUM(H48:H69)</f>
        <v>28</v>
      </c>
      <c r="I72" s="12">
        <f aca="true" t="shared" si="11" ref="I72:O72">SUM(I48:I69)-I59-I61</f>
        <v>413</v>
      </c>
      <c r="J72" s="12">
        <f t="shared" si="11"/>
        <v>106</v>
      </c>
      <c r="K72" s="12">
        <f t="shared" si="11"/>
        <v>102</v>
      </c>
      <c r="L72" s="12">
        <f t="shared" si="11"/>
        <v>15</v>
      </c>
      <c r="M72" s="12">
        <f t="shared" si="11"/>
        <v>76</v>
      </c>
      <c r="N72" s="12">
        <f t="shared" si="11"/>
        <v>94</v>
      </c>
      <c r="O72" s="12">
        <f t="shared" si="11"/>
        <v>20</v>
      </c>
      <c r="P72" s="11"/>
    </row>
    <row r="73" spans="2:16" s="1" customFormat="1" ht="12.75">
      <c r="B73" s="18" t="s">
        <v>96</v>
      </c>
      <c r="C73" s="19"/>
      <c r="D73" s="19"/>
      <c r="E73" s="19"/>
      <c r="F73" s="13"/>
      <c r="G73" s="13"/>
      <c r="H73" s="13"/>
      <c r="I73" s="157">
        <f>SUM(J72:L72)</f>
        <v>223</v>
      </c>
      <c r="J73" s="157"/>
      <c r="K73" s="157"/>
      <c r="L73" s="157">
        <f>SUM(M72:O72)</f>
        <v>190</v>
      </c>
      <c r="M73" s="157"/>
      <c r="N73" s="157"/>
      <c r="O73" s="80"/>
      <c r="P73" s="9"/>
    </row>
    <row r="74" spans="6:13" ht="12.75">
      <c r="F74" s="84"/>
      <c r="K74" s="29"/>
      <c r="L74" s="29"/>
      <c r="M74" s="29"/>
    </row>
    <row r="75" spans="6:13" ht="12.75">
      <c r="F75" s="84"/>
      <c r="K75" s="29"/>
      <c r="L75" s="29"/>
      <c r="M75" s="29"/>
    </row>
    <row r="76" spans="2:13" ht="12.75">
      <c r="B76" s="84" t="s">
        <v>168</v>
      </c>
      <c r="F76" s="29">
        <f>SUM(F48:F62)</f>
        <v>42</v>
      </c>
      <c r="G76" s="29">
        <f>SUM(G48:G62)</f>
        <v>21</v>
      </c>
      <c r="H76" s="29">
        <f>SUM(H48:H62)</f>
        <v>21</v>
      </c>
      <c r="K76" s="29"/>
      <c r="L76" s="29"/>
      <c r="M76" s="29"/>
    </row>
    <row r="77" spans="2:13" ht="12.75">
      <c r="B77" s="84" t="s">
        <v>170</v>
      </c>
      <c r="F77" s="29">
        <f>SUM(F64:F69)</f>
        <v>18</v>
      </c>
      <c r="G77" s="29">
        <f>SUM(G64:G69)</f>
        <v>11</v>
      </c>
      <c r="H77" s="29">
        <f>SUM(H64:H69)</f>
        <v>7</v>
      </c>
      <c r="K77" s="29"/>
      <c r="L77" s="29"/>
      <c r="M77" s="29"/>
    </row>
    <row r="78" spans="7:13" ht="12.75">
      <c r="G78" s="15">
        <f>SUM(G76:G77)</f>
        <v>32</v>
      </c>
      <c r="H78" s="15">
        <f>SUM(H76:H77)</f>
        <v>28</v>
      </c>
      <c r="K78" s="29"/>
      <c r="L78" s="29"/>
      <c r="M78" s="29"/>
    </row>
    <row r="79" spans="6:13" ht="12.75">
      <c r="F79" s="84"/>
      <c r="K79" s="29"/>
      <c r="L79" s="29"/>
      <c r="M79" s="29"/>
    </row>
    <row r="80" spans="2:6" ht="12.75">
      <c r="B80" s="134" t="s">
        <v>62</v>
      </c>
      <c r="C80" s="134"/>
      <c r="D80" s="134"/>
      <c r="E80" s="134"/>
      <c r="F80" s="84"/>
    </row>
    <row r="81" spans="2:15" s="39" customFormat="1" ht="12.75">
      <c r="B81" s="39" t="s">
        <v>63</v>
      </c>
      <c r="F81" s="39">
        <f>SUM(F48:F50)</f>
        <v>20</v>
      </c>
      <c r="I81" s="39">
        <f>SUM(I48:I50)</f>
        <v>120</v>
      </c>
      <c r="J81" s="39">
        <f aca="true" t="shared" si="12" ref="J81:O81">SUM(J48:J50)</f>
        <v>45</v>
      </c>
      <c r="K81" s="39">
        <f t="shared" si="12"/>
        <v>30</v>
      </c>
      <c r="L81" s="39">
        <f t="shared" si="12"/>
        <v>15</v>
      </c>
      <c r="M81" s="39">
        <f t="shared" si="12"/>
        <v>15</v>
      </c>
      <c r="N81" s="39">
        <f t="shared" si="12"/>
        <v>15</v>
      </c>
      <c r="O81" s="39">
        <f t="shared" si="12"/>
        <v>0</v>
      </c>
    </row>
    <row r="82" spans="2:15" s="25" customFormat="1" ht="12.75">
      <c r="B82" s="25" t="s">
        <v>64</v>
      </c>
      <c r="F82" s="50">
        <f>SUM(F51:F53)</f>
        <v>11</v>
      </c>
      <c r="G82" s="50"/>
      <c r="H82" s="50"/>
      <c r="I82" s="25">
        <f>SUM(I51:I53)</f>
        <v>80</v>
      </c>
      <c r="J82" s="25">
        <f aca="true" t="shared" si="13" ref="J82:O82">SUM(J51:J53)</f>
        <v>15</v>
      </c>
      <c r="K82" s="25">
        <f t="shared" si="13"/>
        <v>15</v>
      </c>
      <c r="L82" s="25">
        <f t="shared" si="13"/>
        <v>0</v>
      </c>
      <c r="M82" s="25">
        <f t="shared" si="13"/>
        <v>25</v>
      </c>
      <c r="N82" s="25">
        <f t="shared" si="13"/>
        <v>5</v>
      </c>
      <c r="O82" s="25">
        <f t="shared" si="13"/>
        <v>20</v>
      </c>
    </row>
    <row r="83" spans="2:15" s="40" customFormat="1" ht="12.75">
      <c r="B83" s="40" t="s">
        <v>22</v>
      </c>
      <c r="F83" s="49">
        <f>SUM(F54:F54)</f>
        <v>1</v>
      </c>
      <c r="G83" s="49"/>
      <c r="H83" s="49"/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s="40" customFormat="1" ht="12.75">
      <c r="A84" s="49"/>
      <c r="B84" s="49" t="s">
        <v>74</v>
      </c>
      <c r="C84" s="49"/>
      <c r="D84" s="49"/>
      <c r="E84" s="49"/>
      <c r="F84" s="49">
        <f>SUM(F56:F56)</f>
        <v>3</v>
      </c>
      <c r="G84" s="49"/>
      <c r="H84" s="49"/>
      <c r="I84" s="49">
        <f>SUM(I56:I56)</f>
        <v>46</v>
      </c>
      <c r="J84" s="49">
        <f aca="true" t="shared" si="14" ref="J84:O84">SUM(J56:J56)</f>
        <v>0</v>
      </c>
      <c r="K84" s="49">
        <f t="shared" si="14"/>
        <v>23</v>
      </c>
      <c r="L84" s="49">
        <f t="shared" si="14"/>
        <v>0</v>
      </c>
      <c r="M84" s="49">
        <f t="shared" si="14"/>
        <v>0</v>
      </c>
      <c r="N84" s="49">
        <f t="shared" si="14"/>
        <v>23</v>
      </c>
      <c r="O84" s="49">
        <f t="shared" si="14"/>
        <v>0</v>
      </c>
    </row>
    <row r="85" spans="2:15" ht="12.75">
      <c r="B85" s="44" t="s">
        <v>66</v>
      </c>
      <c r="F85">
        <f>SUM(F81:F84)</f>
        <v>35</v>
      </c>
      <c r="I85">
        <f aca="true" t="shared" si="15" ref="I85:O85">SUM(I81:I84)</f>
        <v>246</v>
      </c>
      <c r="J85">
        <f t="shared" si="15"/>
        <v>60</v>
      </c>
      <c r="K85">
        <f t="shared" si="15"/>
        <v>68</v>
      </c>
      <c r="L85">
        <f t="shared" si="15"/>
        <v>15</v>
      </c>
      <c r="M85">
        <f t="shared" si="15"/>
        <v>40</v>
      </c>
      <c r="N85">
        <f t="shared" si="15"/>
        <v>43</v>
      </c>
      <c r="O85">
        <f t="shared" si="15"/>
        <v>20</v>
      </c>
    </row>
    <row r="86" spans="1:4" ht="12.75">
      <c r="A86" s="1"/>
      <c r="B86" s="18"/>
      <c r="C86" s="19"/>
      <c r="D86" s="19"/>
    </row>
    <row r="87" spans="4:10" ht="12.75">
      <c r="D87" s="73" t="s">
        <v>98</v>
      </c>
      <c r="E87" s="73" t="s">
        <v>99</v>
      </c>
      <c r="F87" s="73"/>
      <c r="G87" s="73"/>
      <c r="H87" s="73"/>
      <c r="I87" s="73" t="s">
        <v>98</v>
      </c>
      <c r="J87" s="73" t="s">
        <v>99</v>
      </c>
    </row>
    <row r="88" spans="2:15" ht="12.75">
      <c r="B88" s="15" t="s">
        <v>174</v>
      </c>
      <c r="D88" s="20" t="s">
        <v>30</v>
      </c>
      <c r="E88" s="20" t="s">
        <v>30</v>
      </c>
      <c r="F88" s="20" t="s">
        <v>0</v>
      </c>
      <c r="G88" s="20"/>
      <c r="H88" s="20"/>
      <c r="I88" s="20"/>
      <c r="J88" s="15"/>
      <c r="K88" s="15"/>
      <c r="L88" s="15"/>
      <c r="M88" s="15"/>
      <c r="N88" s="15"/>
      <c r="O88" s="15"/>
    </row>
    <row r="89" spans="2:15" ht="12.75">
      <c r="B89" t="s">
        <v>187</v>
      </c>
      <c r="D89" s="55">
        <f>I89/I92</f>
        <v>0.43672456575682383</v>
      </c>
      <c r="E89" s="55">
        <f>J89/J92</f>
        <v>0.456575682382134</v>
      </c>
      <c r="F89" s="20" t="s">
        <v>31</v>
      </c>
      <c r="G89" s="20"/>
      <c r="H89" s="20"/>
      <c r="I89" s="20">
        <f>J122+M122</f>
        <v>176</v>
      </c>
      <c r="J89" s="20">
        <f>J124+M124</f>
        <v>184</v>
      </c>
      <c r="K89" s="15"/>
      <c r="L89" s="15"/>
      <c r="M89" s="15"/>
      <c r="N89" s="15"/>
      <c r="O89" s="15"/>
    </row>
    <row r="90" spans="2:15" ht="12.75">
      <c r="B90" t="s">
        <v>55</v>
      </c>
      <c r="D90" s="55">
        <f>I90/I92</f>
        <v>0.45161290322580644</v>
      </c>
      <c r="E90" s="55">
        <f>J90/J92</f>
        <v>0.4317617866004963</v>
      </c>
      <c r="F90" s="20" t="s">
        <v>32</v>
      </c>
      <c r="G90" s="20"/>
      <c r="H90" s="20"/>
      <c r="I90" s="20">
        <f>K122+N122</f>
        <v>182</v>
      </c>
      <c r="J90" s="20">
        <f>K124+N124</f>
        <v>174</v>
      </c>
      <c r="K90" s="15"/>
      <c r="L90" s="15"/>
      <c r="M90" s="15"/>
      <c r="N90" s="15"/>
      <c r="O90" s="15"/>
    </row>
    <row r="91" spans="2:15" ht="12.75">
      <c r="B91" t="s">
        <v>23</v>
      </c>
      <c r="D91" s="55">
        <f>I91/I92</f>
        <v>0.11166253101736973</v>
      </c>
      <c r="E91" s="55">
        <f>J91/J92</f>
        <v>0.11166253101736973</v>
      </c>
      <c r="F91" s="20" t="s">
        <v>33</v>
      </c>
      <c r="G91" s="20"/>
      <c r="H91" s="20"/>
      <c r="I91" s="20">
        <f>L122+O122</f>
        <v>45</v>
      </c>
      <c r="J91" s="20">
        <f>L124+O124</f>
        <v>45</v>
      </c>
      <c r="K91" s="15"/>
      <c r="L91" s="15"/>
      <c r="M91" s="15"/>
      <c r="N91" s="15"/>
      <c r="O91" s="15"/>
    </row>
    <row r="92" spans="2:15" ht="12.75">
      <c r="B92" t="s">
        <v>35</v>
      </c>
      <c r="D92" s="55">
        <f>SUM(D89:D91)</f>
        <v>1</v>
      </c>
      <c r="E92" s="55">
        <f>SUM(E89:E91)</f>
        <v>1</v>
      </c>
      <c r="F92" s="20" t="s">
        <v>2</v>
      </c>
      <c r="G92" s="20"/>
      <c r="H92" s="20"/>
      <c r="I92" s="20">
        <f>SUM(I89:I91)</f>
        <v>403</v>
      </c>
      <c r="J92" s="20">
        <f>SUM(J89:J91)</f>
        <v>403</v>
      </c>
      <c r="K92" s="15"/>
      <c r="L92" s="15"/>
      <c r="M92" s="15"/>
      <c r="N92" s="15"/>
      <c r="O92" s="15"/>
    </row>
    <row r="93" ht="12.75">
      <c r="B93" t="s">
        <v>72</v>
      </c>
    </row>
    <row r="94" spans="1:16" ht="12.75" customHeight="1">
      <c r="A94" s="149" t="s">
        <v>24</v>
      </c>
      <c r="B94" s="150" t="s">
        <v>3</v>
      </c>
      <c r="C94" s="150" t="s">
        <v>164</v>
      </c>
      <c r="D94" s="150"/>
      <c r="E94" s="150"/>
      <c r="F94" s="158" t="s">
        <v>4</v>
      </c>
      <c r="G94" s="159"/>
      <c r="H94" s="160"/>
      <c r="I94" s="153" t="s">
        <v>5</v>
      </c>
      <c r="J94" s="154"/>
      <c r="K94" s="154"/>
      <c r="L94" s="154"/>
      <c r="M94" s="154"/>
      <c r="N94" s="154"/>
      <c r="O94" s="155"/>
      <c r="P94" s="136" t="s">
        <v>6</v>
      </c>
    </row>
    <row r="95" spans="1:16" s="1" customFormat="1" ht="12.75" customHeight="1">
      <c r="A95" s="149"/>
      <c r="B95" s="151"/>
      <c r="C95" s="139" t="s">
        <v>7</v>
      </c>
      <c r="D95" s="144" t="s">
        <v>165</v>
      </c>
      <c r="E95" s="144" t="s">
        <v>166</v>
      </c>
      <c r="F95" s="139" t="s">
        <v>66</v>
      </c>
      <c r="G95" s="139" t="s">
        <v>162</v>
      </c>
      <c r="H95" s="139" t="s">
        <v>163</v>
      </c>
      <c r="I95" s="144" t="s">
        <v>167</v>
      </c>
      <c r="J95" s="141" t="s">
        <v>162</v>
      </c>
      <c r="K95" s="142"/>
      <c r="L95" s="143"/>
      <c r="M95" s="141" t="s">
        <v>163</v>
      </c>
      <c r="N95" s="142"/>
      <c r="O95" s="143"/>
      <c r="P95" s="137"/>
    </row>
    <row r="96" spans="1:16" s="1" customFormat="1" ht="12.75">
      <c r="A96" s="149"/>
      <c r="B96" s="152"/>
      <c r="C96" s="140"/>
      <c r="D96" s="145"/>
      <c r="E96" s="145"/>
      <c r="F96" s="140"/>
      <c r="G96" s="140"/>
      <c r="H96" s="140"/>
      <c r="I96" s="145"/>
      <c r="J96" s="62" t="s">
        <v>8</v>
      </c>
      <c r="K96" s="63" t="s">
        <v>9</v>
      </c>
      <c r="L96" s="63" t="s">
        <v>10</v>
      </c>
      <c r="M96" s="63" t="s">
        <v>8</v>
      </c>
      <c r="N96" s="63" t="s">
        <v>9</v>
      </c>
      <c r="O96" s="63" t="s">
        <v>10</v>
      </c>
      <c r="P96" s="138"/>
    </row>
    <row r="97" spans="1:16" s="24" customFormat="1" ht="12.75">
      <c r="A97" s="71">
        <f>A96+1</f>
        <v>1</v>
      </c>
      <c r="B97" s="43" t="s">
        <v>47</v>
      </c>
      <c r="C97" s="42">
        <v>5</v>
      </c>
      <c r="D97" s="42">
        <v>5</v>
      </c>
      <c r="E97" s="42"/>
      <c r="F97" s="22">
        <f>+G97+H97</f>
        <v>4</v>
      </c>
      <c r="G97" s="42">
        <v>4</v>
      </c>
      <c r="H97" s="42"/>
      <c r="I97" s="42">
        <v>30</v>
      </c>
      <c r="J97" s="22">
        <v>15</v>
      </c>
      <c r="K97" s="22">
        <v>15</v>
      </c>
      <c r="L97" s="22">
        <v>0</v>
      </c>
      <c r="M97" s="22">
        <v>0</v>
      </c>
      <c r="N97" s="22">
        <v>0</v>
      </c>
      <c r="O97" s="22">
        <v>0</v>
      </c>
      <c r="P97" s="21"/>
    </row>
    <row r="98" spans="1:16" s="24" customFormat="1" ht="12.75">
      <c r="A98" s="71">
        <v>2</v>
      </c>
      <c r="B98" s="21" t="s">
        <v>50</v>
      </c>
      <c r="C98" s="42">
        <v>5</v>
      </c>
      <c r="D98" s="42">
        <v>5</v>
      </c>
      <c r="E98" s="42"/>
      <c r="F98" s="22">
        <f aca="true" t="shared" si="16" ref="F98:F113">+G98+H98</f>
        <v>4</v>
      </c>
      <c r="G98" s="42">
        <v>4</v>
      </c>
      <c r="H98" s="42"/>
      <c r="I98" s="42">
        <v>30</v>
      </c>
      <c r="J98" s="22">
        <v>15</v>
      </c>
      <c r="K98" s="22">
        <v>15</v>
      </c>
      <c r="L98" s="22">
        <v>0</v>
      </c>
      <c r="M98" s="22">
        <v>0</v>
      </c>
      <c r="N98" s="22">
        <v>0</v>
      </c>
      <c r="O98" s="22">
        <v>0</v>
      </c>
      <c r="P98" s="21"/>
    </row>
    <row r="99" spans="1:16" s="24" customFormat="1" ht="12.75">
      <c r="A99" s="71">
        <v>3</v>
      </c>
      <c r="B99" s="21" t="s">
        <v>51</v>
      </c>
      <c r="C99" s="22"/>
      <c r="D99" s="42">
        <v>5</v>
      </c>
      <c r="E99" s="22"/>
      <c r="F99" s="22">
        <f t="shared" si="16"/>
        <v>4</v>
      </c>
      <c r="G99" s="22">
        <v>4</v>
      </c>
      <c r="H99" s="22"/>
      <c r="I99" s="22">
        <v>30</v>
      </c>
      <c r="J99" s="22">
        <v>15</v>
      </c>
      <c r="K99" s="22">
        <v>15</v>
      </c>
      <c r="L99" s="22">
        <v>0</v>
      </c>
      <c r="M99" s="22">
        <v>0</v>
      </c>
      <c r="N99" s="22">
        <v>0</v>
      </c>
      <c r="O99" s="22">
        <v>0</v>
      </c>
      <c r="P99" s="21"/>
    </row>
    <row r="100" spans="1:16" s="24" customFormat="1" ht="12.75">
      <c r="A100" s="71">
        <v>4</v>
      </c>
      <c r="B100" s="21" t="s">
        <v>52</v>
      </c>
      <c r="C100" s="22"/>
      <c r="D100" s="22">
        <v>6</v>
      </c>
      <c r="E100" s="22"/>
      <c r="F100" s="22">
        <f t="shared" si="16"/>
        <v>4</v>
      </c>
      <c r="G100" s="22"/>
      <c r="H100" s="22">
        <v>4</v>
      </c>
      <c r="I100" s="22">
        <v>30</v>
      </c>
      <c r="J100" s="22">
        <v>0</v>
      </c>
      <c r="K100" s="22">
        <v>0</v>
      </c>
      <c r="L100" s="22">
        <v>0</v>
      </c>
      <c r="M100" s="22">
        <v>15</v>
      </c>
      <c r="N100" s="22">
        <v>15</v>
      </c>
      <c r="O100" s="22">
        <v>0</v>
      </c>
      <c r="P100" s="21"/>
    </row>
    <row r="101" spans="1:16" s="24" customFormat="1" ht="12.75">
      <c r="A101" s="71">
        <v>5</v>
      </c>
      <c r="B101" s="21" t="s">
        <v>28</v>
      </c>
      <c r="C101" s="22"/>
      <c r="D101" s="22">
        <v>6</v>
      </c>
      <c r="E101" s="22"/>
      <c r="F101" s="22">
        <f t="shared" si="16"/>
        <v>4</v>
      </c>
      <c r="G101" s="22"/>
      <c r="H101" s="22">
        <v>4</v>
      </c>
      <c r="I101" s="22">
        <v>30</v>
      </c>
      <c r="J101" s="22">
        <v>0</v>
      </c>
      <c r="K101" s="22">
        <v>0</v>
      </c>
      <c r="L101" s="22">
        <v>0</v>
      </c>
      <c r="M101" s="22">
        <v>15</v>
      </c>
      <c r="N101" s="22">
        <v>7</v>
      </c>
      <c r="O101" s="22">
        <v>8</v>
      </c>
      <c r="P101" s="21"/>
    </row>
    <row r="102" spans="1:16" s="24" customFormat="1" ht="12.75">
      <c r="A102" s="71">
        <v>6</v>
      </c>
      <c r="B102" s="21" t="s">
        <v>81</v>
      </c>
      <c r="C102" s="22"/>
      <c r="D102" s="22">
        <v>6</v>
      </c>
      <c r="E102" s="22"/>
      <c r="F102" s="22">
        <f t="shared" si="16"/>
        <v>4</v>
      </c>
      <c r="G102" s="22"/>
      <c r="H102" s="22">
        <v>4</v>
      </c>
      <c r="I102" s="22">
        <v>40</v>
      </c>
      <c r="J102" s="23">
        <v>0</v>
      </c>
      <c r="K102" s="23">
        <v>0</v>
      </c>
      <c r="L102" s="23">
        <v>0</v>
      </c>
      <c r="M102" s="23">
        <v>10</v>
      </c>
      <c r="N102" s="23">
        <v>5</v>
      </c>
      <c r="O102" s="23">
        <v>25</v>
      </c>
      <c r="P102" s="21"/>
    </row>
    <row r="103" spans="1:16" s="1" customFormat="1" ht="12.75">
      <c r="A103" s="63">
        <v>7</v>
      </c>
      <c r="B103" s="6" t="s">
        <v>21</v>
      </c>
      <c r="C103" s="7"/>
      <c r="D103" s="8"/>
      <c r="E103" s="7">
        <v>5.6</v>
      </c>
      <c r="F103" s="17">
        <f t="shared" si="16"/>
        <v>10</v>
      </c>
      <c r="G103" s="2">
        <v>0</v>
      </c>
      <c r="H103" s="2">
        <v>10</v>
      </c>
      <c r="I103" s="2">
        <v>30</v>
      </c>
      <c r="J103" s="2">
        <v>0</v>
      </c>
      <c r="K103" s="2">
        <v>15</v>
      </c>
      <c r="L103" s="2">
        <v>0</v>
      </c>
      <c r="M103" s="2">
        <v>0</v>
      </c>
      <c r="N103" s="2">
        <v>15</v>
      </c>
      <c r="O103" s="2">
        <v>0</v>
      </c>
      <c r="P103" s="3"/>
    </row>
    <row r="104" spans="1:16" s="1" customFormat="1" ht="12.75">
      <c r="A104" s="63">
        <v>8</v>
      </c>
      <c r="B104" s="3" t="s">
        <v>56</v>
      </c>
      <c r="C104" s="2"/>
      <c r="D104" s="4">
        <v>5</v>
      </c>
      <c r="E104" s="2"/>
      <c r="F104" s="17">
        <f t="shared" si="16"/>
        <v>2</v>
      </c>
      <c r="G104" s="2">
        <v>2</v>
      </c>
      <c r="H104" s="2"/>
      <c r="I104" s="2">
        <v>14</v>
      </c>
      <c r="J104" s="2">
        <v>4</v>
      </c>
      <c r="K104" s="2">
        <v>6</v>
      </c>
      <c r="L104" s="2">
        <v>4</v>
      </c>
      <c r="M104" s="2">
        <v>0</v>
      </c>
      <c r="N104" s="2">
        <v>0</v>
      </c>
      <c r="O104" s="2">
        <v>0</v>
      </c>
      <c r="P104" s="3"/>
    </row>
    <row r="105" spans="1:16" s="1" customFormat="1" ht="12.75">
      <c r="A105" s="63">
        <v>9</v>
      </c>
      <c r="B105" s="3" t="s">
        <v>25</v>
      </c>
      <c r="C105" s="4"/>
      <c r="D105" s="4">
        <v>5</v>
      </c>
      <c r="E105" s="4"/>
      <c r="F105" s="17">
        <f t="shared" si="16"/>
        <v>2</v>
      </c>
      <c r="G105" s="4">
        <v>2</v>
      </c>
      <c r="H105" s="4"/>
      <c r="I105" s="4">
        <v>12</v>
      </c>
      <c r="J105" s="2">
        <v>4</v>
      </c>
      <c r="K105" s="2">
        <v>0</v>
      </c>
      <c r="L105" s="2">
        <v>8</v>
      </c>
      <c r="M105" s="2">
        <v>0</v>
      </c>
      <c r="N105" s="2">
        <v>0</v>
      </c>
      <c r="O105" s="2">
        <v>0</v>
      </c>
      <c r="P105" s="3"/>
    </row>
    <row r="106" spans="1:16" s="1" customFormat="1" ht="12.75">
      <c r="A106" s="63">
        <v>10</v>
      </c>
      <c r="B106" s="6" t="s">
        <v>48</v>
      </c>
      <c r="C106" s="7"/>
      <c r="D106" s="8">
        <v>5</v>
      </c>
      <c r="E106" s="7"/>
      <c r="F106" s="17">
        <f t="shared" si="16"/>
        <v>1</v>
      </c>
      <c r="G106" s="2">
        <v>1</v>
      </c>
      <c r="H106" s="2"/>
      <c r="I106" s="2">
        <v>8</v>
      </c>
      <c r="J106" s="2">
        <v>8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3"/>
    </row>
    <row r="107" spans="1:16" s="1" customFormat="1" ht="12.75">
      <c r="A107" s="63" t="s">
        <v>84</v>
      </c>
      <c r="B107" s="3" t="s">
        <v>61</v>
      </c>
      <c r="C107" s="2"/>
      <c r="D107" s="4">
        <v>5</v>
      </c>
      <c r="E107" s="2"/>
      <c r="F107" s="17">
        <f t="shared" si="16"/>
        <v>1</v>
      </c>
      <c r="G107" s="2">
        <v>1</v>
      </c>
      <c r="H107" s="2"/>
      <c r="I107" s="2">
        <v>8</v>
      </c>
      <c r="J107" s="2">
        <v>0</v>
      </c>
      <c r="K107" s="2">
        <v>8</v>
      </c>
      <c r="L107" s="2">
        <v>0</v>
      </c>
      <c r="M107" s="2">
        <v>0</v>
      </c>
      <c r="N107" s="2">
        <v>0</v>
      </c>
      <c r="O107" s="2">
        <v>0</v>
      </c>
      <c r="P107" s="27" t="s">
        <v>111</v>
      </c>
    </row>
    <row r="108" spans="1:16" s="1" customFormat="1" ht="12.75">
      <c r="A108" s="63" t="s">
        <v>85</v>
      </c>
      <c r="B108" s="3" t="s">
        <v>57</v>
      </c>
      <c r="C108" s="2"/>
      <c r="D108" s="2">
        <v>5</v>
      </c>
      <c r="E108" s="2"/>
      <c r="F108" s="17">
        <f t="shared" si="16"/>
        <v>0</v>
      </c>
      <c r="G108" s="2"/>
      <c r="H108" s="2"/>
      <c r="I108" s="2">
        <v>8</v>
      </c>
      <c r="J108" s="5">
        <v>8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27" t="s">
        <v>111</v>
      </c>
    </row>
    <row r="109" spans="1:16" s="109" customFormat="1" ht="25.5">
      <c r="A109" s="63" t="s">
        <v>87</v>
      </c>
      <c r="B109" s="100" t="s">
        <v>58</v>
      </c>
      <c r="C109" s="107">
        <v>5</v>
      </c>
      <c r="D109" s="106">
        <v>5</v>
      </c>
      <c r="E109" s="63"/>
      <c r="F109" s="107">
        <f t="shared" si="16"/>
        <v>1</v>
      </c>
      <c r="G109" s="63">
        <v>1</v>
      </c>
      <c r="H109" s="63"/>
      <c r="I109" s="63">
        <v>14</v>
      </c>
      <c r="J109" s="63">
        <v>8</v>
      </c>
      <c r="K109" s="63">
        <v>6</v>
      </c>
      <c r="L109" s="63">
        <v>0</v>
      </c>
      <c r="M109" s="63">
        <v>0</v>
      </c>
      <c r="N109" s="63">
        <v>0</v>
      </c>
      <c r="O109" s="63">
        <v>0</v>
      </c>
      <c r="P109" s="108" t="s">
        <v>110</v>
      </c>
    </row>
    <row r="110" spans="1:16" ht="12.75">
      <c r="A110" s="63" t="s">
        <v>88</v>
      </c>
      <c r="B110" s="6" t="s">
        <v>49</v>
      </c>
      <c r="C110" s="7">
        <v>5</v>
      </c>
      <c r="D110" s="8">
        <v>5</v>
      </c>
      <c r="E110" s="7"/>
      <c r="F110" s="17">
        <f t="shared" si="16"/>
        <v>0</v>
      </c>
      <c r="G110" s="7"/>
      <c r="H110" s="7"/>
      <c r="I110" s="7">
        <v>14</v>
      </c>
      <c r="J110" s="5">
        <v>8</v>
      </c>
      <c r="K110" s="5">
        <v>6</v>
      </c>
      <c r="L110" s="5">
        <v>0</v>
      </c>
      <c r="M110" s="5">
        <v>0</v>
      </c>
      <c r="N110" s="5">
        <v>0</v>
      </c>
      <c r="O110" s="5">
        <v>0</v>
      </c>
      <c r="P110" s="27" t="s">
        <v>110</v>
      </c>
    </row>
    <row r="111" spans="1:16" s="1" customFormat="1" ht="12.75">
      <c r="A111" s="63" t="s">
        <v>89</v>
      </c>
      <c r="B111" s="3" t="s">
        <v>53</v>
      </c>
      <c r="C111" s="2">
        <v>6</v>
      </c>
      <c r="D111" s="2">
        <v>6</v>
      </c>
      <c r="E111" s="2"/>
      <c r="F111" s="17">
        <f t="shared" si="16"/>
        <v>1</v>
      </c>
      <c r="G111" s="2"/>
      <c r="H111" s="2">
        <v>1</v>
      </c>
      <c r="I111" s="2">
        <v>14</v>
      </c>
      <c r="J111" s="2">
        <v>0</v>
      </c>
      <c r="K111" s="2">
        <v>0</v>
      </c>
      <c r="L111" s="2">
        <v>0</v>
      </c>
      <c r="M111" s="2">
        <v>8</v>
      </c>
      <c r="N111" s="2">
        <v>6</v>
      </c>
      <c r="O111" s="2">
        <v>0</v>
      </c>
      <c r="P111" s="27" t="s">
        <v>109</v>
      </c>
    </row>
    <row r="112" spans="1:16" s="1" customFormat="1" ht="12.75">
      <c r="A112" s="63" t="s">
        <v>90</v>
      </c>
      <c r="B112" s="3" t="s">
        <v>26</v>
      </c>
      <c r="C112" s="2">
        <v>6</v>
      </c>
      <c r="D112" s="2">
        <v>6</v>
      </c>
      <c r="E112" s="2"/>
      <c r="F112" s="17">
        <f t="shared" si="16"/>
        <v>0</v>
      </c>
      <c r="G112" s="2"/>
      <c r="H112" s="2"/>
      <c r="I112" s="2">
        <v>14</v>
      </c>
      <c r="J112" s="2">
        <v>0</v>
      </c>
      <c r="K112" s="2">
        <v>0</v>
      </c>
      <c r="L112" s="2">
        <v>0</v>
      </c>
      <c r="M112" s="2">
        <v>8</v>
      </c>
      <c r="N112" s="2">
        <v>6</v>
      </c>
      <c r="O112" s="2">
        <v>0</v>
      </c>
      <c r="P112" s="79" t="s">
        <v>109</v>
      </c>
    </row>
    <row r="113" spans="1:16" s="1" customFormat="1" ht="12.75">
      <c r="A113" s="63" t="s">
        <v>91</v>
      </c>
      <c r="B113" s="88" t="s">
        <v>54</v>
      </c>
      <c r="C113" s="4"/>
      <c r="D113" s="4">
        <v>6</v>
      </c>
      <c r="E113" s="4"/>
      <c r="F113" s="17">
        <f t="shared" si="16"/>
        <v>1</v>
      </c>
      <c r="G113" s="4"/>
      <c r="H113" s="4">
        <v>1</v>
      </c>
      <c r="I113" s="4">
        <v>9</v>
      </c>
      <c r="J113" s="2">
        <v>0</v>
      </c>
      <c r="K113" s="2">
        <v>0</v>
      </c>
      <c r="L113" s="2">
        <v>0</v>
      </c>
      <c r="M113" s="2">
        <v>9</v>
      </c>
      <c r="N113" s="2">
        <v>0</v>
      </c>
      <c r="O113" s="2">
        <v>0</v>
      </c>
      <c r="P113" s="27" t="s">
        <v>112</v>
      </c>
    </row>
    <row r="114" spans="1:16" s="109" customFormat="1" ht="24">
      <c r="A114" s="63" t="s">
        <v>92</v>
      </c>
      <c r="B114" s="119" t="s">
        <v>86</v>
      </c>
      <c r="C114" s="63"/>
      <c r="D114" s="63">
        <v>6</v>
      </c>
      <c r="E114" s="63"/>
      <c r="F114" s="71"/>
      <c r="G114" s="63"/>
      <c r="H114" s="63"/>
      <c r="I114" s="63">
        <v>9</v>
      </c>
      <c r="J114" s="115">
        <v>0</v>
      </c>
      <c r="K114" s="115">
        <v>0</v>
      </c>
      <c r="L114" s="115">
        <v>0</v>
      </c>
      <c r="M114" s="115">
        <v>9</v>
      </c>
      <c r="N114" s="115">
        <v>0</v>
      </c>
      <c r="O114" s="115">
        <v>0</v>
      </c>
      <c r="P114" s="108" t="s">
        <v>113</v>
      </c>
    </row>
    <row r="115" spans="1:16" s="13" customFormat="1" ht="12.75">
      <c r="A115" s="11"/>
      <c r="B115" s="104" t="s">
        <v>68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1"/>
    </row>
    <row r="116" spans="1:16" s="1" customFormat="1" ht="12.75">
      <c r="A116" s="3">
        <v>15</v>
      </c>
      <c r="B116" s="3" t="s">
        <v>150</v>
      </c>
      <c r="C116" s="2">
        <v>5</v>
      </c>
      <c r="D116" s="2">
        <v>5</v>
      </c>
      <c r="E116" s="2"/>
      <c r="F116" s="2">
        <f aca="true" t="shared" si="17" ref="F116:F121">+G116+H116</f>
        <v>3</v>
      </c>
      <c r="G116" s="2">
        <v>3</v>
      </c>
      <c r="H116" s="2"/>
      <c r="I116" s="2">
        <v>24</v>
      </c>
      <c r="J116" s="2">
        <v>10</v>
      </c>
      <c r="K116" s="2">
        <v>14</v>
      </c>
      <c r="L116" s="2">
        <v>0</v>
      </c>
      <c r="M116" s="2">
        <v>0</v>
      </c>
      <c r="N116" s="2">
        <v>0</v>
      </c>
      <c r="O116" s="2">
        <v>0</v>
      </c>
      <c r="P116" s="3"/>
    </row>
    <row r="117" spans="1:16" s="1" customFormat="1" ht="12.75">
      <c r="A117" s="3">
        <v>16</v>
      </c>
      <c r="B117" s="3" t="s">
        <v>151</v>
      </c>
      <c r="C117" s="2">
        <v>5</v>
      </c>
      <c r="D117" s="2">
        <v>5</v>
      </c>
      <c r="E117" s="2"/>
      <c r="F117" s="2">
        <f t="shared" si="17"/>
        <v>3</v>
      </c>
      <c r="G117" s="2">
        <v>3</v>
      </c>
      <c r="H117" s="2"/>
      <c r="I117" s="2">
        <v>22</v>
      </c>
      <c r="J117" s="2">
        <v>10</v>
      </c>
      <c r="K117" s="2">
        <v>12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3">
        <v>17</v>
      </c>
      <c r="B118" s="3" t="s">
        <v>152</v>
      </c>
      <c r="C118" s="2"/>
      <c r="D118" s="2">
        <v>5</v>
      </c>
      <c r="E118" s="2"/>
      <c r="F118" s="2">
        <f t="shared" si="17"/>
        <v>3</v>
      </c>
      <c r="G118" s="2">
        <v>3</v>
      </c>
      <c r="H118" s="2"/>
      <c r="I118" s="2">
        <v>20</v>
      </c>
      <c r="J118" s="2">
        <v>10</v>
      </c>
      <c r="K118" s="2">
        <v>10</v>
      </c>
      <c r="L118" s="2">
        <v>0</v>
      </c>
      <c r="M118" s="2">
        <v>0</v>
      </c>
      <c r="N118" s="2">
        <v>0</v>
      </c>
      <c r="O118" s="2">
        <v>0</v>
      </c>
      <c r="P118" s="3"/>
    </row>
    <row r="119" spans="1:16" s="1" customFormat="1" ht="25.5">
      <c r="A119" s="3">
        <v>18</v>
      </c>
      <c r="B119" s="105" t="s">
        <v>184</v>
      </c>
      <c r="C119" s="2"/>
      <c r="D119" s="63">
        <v>6</v>
      </c>
      <c r="E119" s="63"/>
      <c r="F119" s="63">
        <f t="shared" si="17"/>
        <v>3</v>
      </c>
      <c r="G119" s="63"/>
      <c r="H119" s="63">
        <v>3</v>
      </c>
      <c r="I119" s="63">
        <v>16</v>
      </c>
      <c r="J119" s="63">
        <v>0</v>
      </c>
      <c r="K119" s="63">
        <v>0</v>
      </c>
      <c r="L119" s="63">
        <v>0</v>
      </c>
      <c r="M119" s="63">
        <v>8</v>
      </c>
      <c r="N119" s="63">
        <v>8</v>
      </c>
      <c r="O119" s="63">
        <v>0</v>
      </c>
      <c r="P119" s="3"/>
    </row>
    <row r="120" spans="1:16" s="1" customFormat="1" ht="25.5">
      <c r="A120" s="110">
        <v>19</v>
      </c>
      <c r="B120" s="100" t="s">
        <v>153</v>
      </c>
      <c r="C120" s="63"/>
      <c r="D120" s="63">
        <v>6</v>
      </c>
      <c r="E120" s="63"/>
      <c r="F120" s="63">
        <f t="shared" si="17"/>
        <v>2</v>
      </c>
      <c r="G120" s="63"/>
      <c r="H120" s="63">
        <v>2</v>
      </c>
      <c r="I120" s="63">
        <v>10</v>
      </c>
      <c r="J120" s="63">
        <v>0</v>
      </c>
      <c r="K120" s="63">
        <v>0</v>
      </c>
      <c r="L120" s="63">
        <v>0</v>
      </c>
      <c r="M120" s="63">
        <v>6</v>
      </c>
      <c r="N120" s="63">
        <v>4</v>
      </c>
      <c r="O120" s="63">
        <v>0</v>
      </c>
      <c r="P120" s="110"/>
    </row>
    <row r="121" spans="1:16" s="1" customFormat="1" ht="12.75">
      <c r="A121" s="3">
        <v>20</v>
      </c>
      <c r="B121" s="3" t="s">
        <v>154</v>
      </c>
      <c r="C121" s="2"/>
      <c r="D121" s="2">
        <v>6</v>
      </c>
      <c r="E121" s="2"/>
      <c r="F121" s="2">
        <f t="shared" si="17"/>
        <v>3</v>
      </c>
      <c r="G121" s="2"/>
      <c r="H121" s="2">
        <v>3</v>
      </c>
      <c r="I121" s="2">
        <v>12</v>
      </c>
      <c r="J121" s="2">
        <v>0</v>
      </c>
      <c r="K121" s="2">
        <v>0</v>
      </c>
      <c r="L121" s="2">
        <v>0</v>
      </c>
      <c r="M121" s="2">
        <v>6</v>
      </c>
      <c r="N121" s="2">
        <v>6</v>
      </c>
      <c r="O121" s="2">
        <v>0</v>
      </c>
      <c r="P121" s="3"/>
    </row>
    <row r="122" spans="1:16" s="13" customFormat="1" ht="12.75">
      <c r="A122" s="11"/>
      <c r="B122" s="11" t="s">
        <v>93</v>
      </c>
      <c r="C122" s="12">
        <v>6</v>
      </c>
      <c r="D122" s="11"/>
      <c r="E122" s="11"/>
      <c r="F122" s="12">
        <f>SUM(F97:F121)</f>
        <v>60</v>
      </c>
      <c r="G122" s="12">
        <f>SUM(G97:G121)</f>
        <v>28</v>
      </c>
      <c r="H122" s="12">
        <f>SUM(H97:H121)</f>
        <v>32</v>
      </c>
      <c r="I122" s="12">
        <f aca="true" t="shared" si="18" ref="I122:O122">SUM(I97:I121)-I108-I110-I112-I114</f>
        <v>403</v>
      </c>
      <c r="J122" s="12">
        <f t="shared" si="18"/>
        <v>99</v>
      </c>
      <c r="K122" s="12">
        <f t="shared" si="18"/>
        <v>116</v>
      </c>
      <c r="L122" s="12">
        <f t="shared" si="18"/>
        <v>12</v>
      </c>
      <c r="M122" s="12">
        <f t="shared" si="18"/>
        <v>77</v>
      </c>
      <c r="N122" s="12">
        <f t="shared" si="18"/>
        <v>66</v>
      </c>
      <c r="O122" s="12">
        <f t="shared" si="18"/>
        <v>33</v>
      </c>
      <c r="P122" s="11"/>
    </row>
    <row r="123" spans="2:16" s="15" customFormat="1" ht="12.75">
      <c r="B123" s="15" t="s">
        <v>95</v>
      </c>
      <c r="C123" s="78"/>
      <c r="J123" s="161">
        <f>SUM(J122:L122)</f>
        <v>227</v>
      </c>
      <c r="K123" s="161"/>
      <c r="L123" s="161"/>
      <c r="M123" s="161">
        <f>SUM(M122:O122)</f>
        <v>176</v>
      </c>
      <c r="N123" s="161"/>
      <c r="O123" s="161"/>
      <c r="P123" s="14"/>
    </row>
    <row r="124" spans="1:16" s="13" customFormat="1" ht="12.75">
      <c r="A124" s="11"/>
      <c r="B124" s="11" t="s">
        <v>94</v>
      </c>
      <c r="C124" s="12">
        <v>6</v>
      </c>
      <c r="D124" s="11"/>
      <c r="E124" s="11"/>
      <c r="F124" s="12">
        <f>SUM(F97:F121)</f>
        <v>60</v>
      </c>
      <c r="G124" s="12">
        <f>SUM(G97:G121)</f>
        <v>28</v>
      </c>
      <c r="H124" s="12">
        <f>SUM(H97:H121)</f>
        <v>32</v>
      </c>
      <c r="I124" s="12">
        <f aca="true" t="shared" si="19" ref="I124:O124">SUM(I97:I121)-I107-I109-I111-I113</f>
        <v>403</v>
      </c>
      <c r="J124" s="12">
        <f t="shared" si="19"/>
        <v>107</v>
      </c>
      <c r="K124" s="12">
        <f t="shared" si="19"/>
        <v>108</v>
      </c>
      <c r="L124" s="12">
        <f t="shared" si="19"/>
        <v>12</v>
      </c>
      <c r="M124" s="12">
        <f t="shared" si="19"/>
        <v>77</v>
      </c>
      <c r="N124" s="12">
        <f t="shared" si="19"/>
        <v>66</v>
      </c>
      <c r="O124" s="12">
        <f t="shared" si="19"/>
        <v>33</v>
      </c>
      <c r="P124" s="11"/>
    </row>
    <row r="125" spans="2:16" s="15" customFormat="1" ht="12.75">
      <c r="B125" s="15" t="s">
        <v>96</v>
      </c>
      <c r="J125" s="161">
        <f>SUM(J124:L124)</f>
        <v>227</v>
      </c>
      <c r="K125" s="161"/>
      <c r="L125" s="161"/>
      <c r="M125" s="161">
        <f>SUM(M124:O124)</f>
        <v>176</v>
      </c>
      <c r="N125" s="161"/>
      <c r="O125" s="161"/>
      <c r="P125" s="14"/>
    </row>
    <row r="126" spans="2:9" ht="12.75">
      <c r="B126" s="84" t="s">
        <v>168</v>
      </c>
      <c r="F126" s="29">
        <f>SUM(F97:F114)</f>
        <v>43</v>
      </c>
      <c r="G126" s="29">
        <f>SUM(G97:G114)</f>
        <v>19</v>
      </c>
      <c r="H126" s="29">
        <f>SUM(H97:H114)</f>
        <v>24</v>
      </c>
      <c r="I126" s="29"/>
    </row>
    <row r="127" spans="1:16" ht="12.75">
      <c r="A127" s="1"/>
      <c r="B127" s="84" t="s">
        <v>170</v>
      </c>
      <c r="F127">
        <f>SUM(F116:F121)</f>
        <v>17</v>
      </c>
      <c r="G127">
        <f>SUM(G116:G121)</f>
        <v>9</v>
      </c>
      <c r="H127">
        <f>SUM(H116:H121)</f>
        <v>8</v>
      </c>
      <c r="N127" s="57"/>
      <c r="O127" s="10"/>
      <c r="P127" s="9"/>
    </row>
    <row r="128" spans="1:16" ht="12.75">
      <c r="A128" s="1"/>
      <c r="B128" s="58"/>
      <c r="C128" s="83"/>
      <c r="D128" s="83"/>
      <c r="E128" s="83"/>
      <c r="F128" s="84"/>
      <c r="G128" s="15">
        <f>SUM(G126:G127)</f>
        <v>28</v>
      </c>
      <c r="H128" s="15">
        <f>SUM(H126:H127)</f>
        <v>32</v>
      </c>
      <c r="I128" s="58"/>
      <c r="J128" s="58"/>
      <c r="K128" s="57"/>
      <c r="L128" s="57"/>
      <c r="M128" s="57"/>
      <c r="N128" s="57"/>
      <c r="O128" s="10"/>
      <c r="P128" s="9"/>
    </row>
    <row r="129" spans="2:5" ht="12.75">
      <c r="B129" s="134" t="s">
        <v>62</v>
      </c>
      <c r="C129" s="135"/>
      <c r="D129" s="135"/>
      <c r="E129" s="135"/>
    </row>
    <row r="130" spans="2:15" s="25" customFormat="1" ht="12.75">
      <c r="B130" s="25" t="s">
        <v>64</v>
      </c>
      <c r="F130" s="50">
        <f>SUM(F97:F102)</f>
        <v>24</v>
      </c>
      <c r="G130" s="50"/>
      <c r="H130" s="50"/>
      <c r="I130" s="25">
        <f>SUM(I97:I102)</f>
        <v>190</v>
      </c>
      <c r="J130" s="25">
        <f aca="true" t="shared" si="20" ref="J130:O130">SUM(J97:J102)</f>
        <v>45</v>
      </c>
      <c r="K130" s="25">
        <f t="shared" si="20"/>
        <v>45</v>
      </c>
      <c r="L130" s="25">
        <f t="shared" si="20"/>
        <v>0</v>
      </c>
      <c r="M130" s="25">
        <f t="shared" si="20"/>
        <v>40</v>
      </c>
      <c r="N130" s="25">
        <f t="shared" si="20"/>
        <v>27</v>
      </c>
      <c r="O130" s="25">
        <f t="shared" si="20"/>
        <v>33</v>
      </c>
    </row>
    <row r="132" spans="1:9" ht="12.75">
      <c r="A132" s="91"/>
      <c r="B132" s="92" t="s">
        <v>156</v>
      </c>
      <c r="C132" s="13"/>
      <c r="D132" s="13"/>
      <c r="E132" s="13"/>
      <c r="F132" s="13">
        <f>F133+F134</f>
        <v>180</v>
      </c>
      <c r="G132" s="13"/>
      <c r="H132" s="13"/>
      <c r="I132" s="1"/>
    </row>
    <row r="133" spans="1:9" ht="12.75">
      <c r="A133" s="91"/>
      <c r="B133" s="82" t="s">
        <v>171</v>
      </c>
      <c r="C133" s="13"/>
      <c r="D133" s="13"/>
      <c r="E133" s="13"/>
      <c r="F133" s="13">
        <f>F25+F76+F126</f>
        <v>145</v>
      </c>
      <c r="G133" s="13"/>
      <c r="H133" s="13"/>
      <c r="I133" s="1"/>
    </row>
    <row r="134" spans="1:9" ht="12.75">
      <c r="A134" s="91"/>
      <c r="B134" s="82" t="s">
        <v>172</v>
      </c>
      <c r="C134" s="13"/>
      <c r="D134" s="13"/>
      <c r="E134" s="13"/>
      <c r="F134" s="13">
        <f>F77+F127</f>
        <v>35</v>
      </c>
      <c r="G134" s="13"/>
      <c r="H134" s="13"/>
      <c r="I134" s="1"/>
    </row>
    <row r="135" spans="1:9" ht="12.75">
      <c r="A135" s="91"/>
      <c r="B135" s="82"/>
      <c r="C135" s="13"/>
      <c r="D135" s="13"/>
      <c r="E135" s="13"/>
      <c r="F135" s="13"/>
      <c r="G135" s="13"/>
      <c r="H135" s="13"/>
      <c r="I135" s="1"/>
    </row>
    <row r="136" spans="2:5" ht="12.75">
      <c r="B136" t="s">
        <v>62</v>
      </c>
      <c r="D136" t="s">
        <v>75</v>
      </c>
      <c r="E136" t="s">
        <v>76</v>
      </c>
    </row>
    <row r="137" spans="2:15" s="39" customFormat="1" ht="12.75">
      <c r="B137" s="39" t="s">
        <v>63</v>
      </c>
      <c r="D137" s="39">
        <v>300</v>
      </c>
      <c r="E137" s="39">
        <v>36</v>
      </c>
      <c r="F137" s="39">
        <f>+F29+F81</f>
        <v>54</v>
      </c>
      <c r="I137" s="39">
        <f>+I29+I81</f>
        <v>304</v>
      </c>
      <c r="J137" s="39">
        <f>+J29+J81</f>
        <v>105</v>
      </c>
      <c r="K137" s="39">
        <f>+K29+K81</f>
        <v>120</v>
      </c>
      <c r="L137" s="39">
        <f>+L290+L81</f>
        <v>15</v>
      </c>
      <c r="M137" s="39">
        <f>+M29+M81</f>
        <v>49</v>
      </c>
      <c r="N137" s="39">
        <f>+N29+N81</f>
        <v>15</v>
      </c>
      <c r="O137" s="39">
        <f>+O29+O81</f>
        <v>0</v>
      </c>
    </row>
    <row r="138" spans="2:15" s="25" customFormat="1" ht="12.75">
      <c r="B138" s="25" t="s">
        <v>64</v>
      </c>
      <c r="D138" s="25">
        <v>300</v>
      </c>
      <c r="E138" s="25">
        <v>36</v>
      </c>
      <c r="F138" s="25">
        <f>+F30+F82+F130</f>
        <v>41</v>
      </c>
      <c r="I138" s="25">
        <f aca="true" t="shared" si="21" ref="I138:O138">+I30+I82+I130</f>
        <v>300</v>
      </c>
      <c r="J138" s="25">
        <f t="shared" si="21"/>
        <v>60</v>
      </c>
      <c r="K138" s="25">
        <f t="shared" si="21"/>
        <v>60</v>
      </c>
      <c r="L138" s="25">
        <f t="shared" si="21"/>
        <v>0</v>
      </c>
      <c r="M138" s="25">
        <f t="shared" si="21"/>
        <v>80</v>
      </c>
      <c r="N138" s="25">
        <f t="shared" si="21"/>
        <v>47</v>
      </c>
      <c r="O138" s="25">
        <f t="shared" si="21"/>
        <v>53</v>
      </c>
    </row>
    <row r="139" spans="2:15" s="40" customFormat="1" ht="12.75">
      <c r="B139" s="40" t="s">
        <v>65</v>
      </c>
      <c r="D139" s="40">
        <v>60</v>
      </c>
      <c r="E139" s="40">
        <v>3</v>
      </c>
      <c r="F139" s="40">
        <f>+F31</f>
        <v>6</v>
      </c>
      <c r="I139" s="40">
        <f>+I31</f>
        <v>60</v>
      </c>
      <c r="J139" s="40">
        <f aca="true" t="shared" si="22" ref="J139:O139">+J31</f>
        <v>30</v>
      </c>
      <c r="K139" s="40">
        <f t="shared" si="22"/>
        <v>0</v>
      </c>
      <c r="L139" s="40">
        <f t="shared" si="22"/>
        <v>0</v>
      </c>
      <c r="M139" s="40">
        <f t="shared" si="22"/>
        <v>30</v>
      </c>
      <c r="N139" s="40">
        <f t="shared" si="22"/>
        <v>0</v>
      </c>
      <c r="O139" s="40">
        <f t="shared" si="22"/>
        <v>0</v>
      </c>
    </row>
    <row r="140" spans="2:15" s="40" customFormat="1" ht="12.75">
      <c r="B140" s="40" t="s">
        <v>14</v>
      </c>
      <c r="D140" s="40">
        <v>30</v>
      </c>
      <c r="E140" s="40">
        <v>2</v>
      </c>
      <c r="F140" s="40">
        <f>+F32</f>
        <v>2</v>
      </c>
      <c r="I140" s="40">
        <f>+I32</f>
        <v>30</v>
      </c>
      <c r="J140" s="40">
        <f aca="true" t="shared" si="23" ref="J140:O140">+J32</f>
        <v>0</v>
      </c>
      <c r="K140" s="40">
        <f t="shared" si="23"/>
        <v>0</v>
      </c>
      <c r="L140" s="40">
        <f t="shared" si="23"/>
        <v>30</v>
      </c>
      <c r="M140" s="40">
        <f t="shared" si="23"/>
        <v>0</v>
      </c>
      <c r="N140" s="40">
        <f t="shared" si="23"/>
        <v>0</v>
      </c>
      <c r="O140" s="40">
        <f t="shared" si="23"/>
        <v>0</v>
      </c>
    </row>
    <row r="141" spans="2:15" s="40" customFormat="1" ht="12.75">
      <c r="B141" s="40" t="s">
        <v>22</v>
      </c>
      <c r="D141" s="40">
        <v>0</v>
      </c>
      <c r="E141" s="40">
        <v>0</v>
      </c>
      <c r="F141" s="40">
        <f>+F83</f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</row>
    <row r="142" spans="1:15" ht="12.75">
      <c r="A142" s="49"/>
      <c r="B142" s="49" t="s">
        <v>74</v>
      </c>
      <c r="C142" s="49"/>
      <c r="D142" s="49">
        <v>120</v>
      </c>
      <c r="E142" s="49">
        <v>5</v>
      </c>
      <c r="F142" s="49">
        <f>+F33+F84</f>
        <v>5</v>
      </c>
      <c r="G142" s="49"/>
      <c r="H142" s="49"/>
      <c r="I142" s="49">
        <f>+I33+I84</f>
        <v>90</v>
      </c>
      <c r="J142" s="49">
        <f aca="true" t="shared" si="24" ref="J142:O142">+J33+J84</f>
        <v>0</v>
      </c>
      <c r="K142" s="49">
        <f t="shared" si="24"/>
        <v>45</v>
      </c>
      <c r="L142" s="49">
        <f t="shared" si="24"/>
        <v>0</v>
      </c>
      <c r="M142" s="49">
        <f t="shared" si="24"/>
        <v>0</v>
      </c>
      <c r="N142" s="49">
        <f t="shared" si="24"/>
        <v>45</v>
      </c>
      <c r="O142" s="49">
        <f t="shared" si="24"/>
        <v>0</v>
      </c>
    </row>
    <row r="143" spans="1:15" ht="12.75">
      <c r="A143" s="52"/>
      <c r="B143" s="53" t="s">
        <v>66</v>
      </c>
      <c r="C143" s="52"/>
      <c r="D143" s="52">
        <f>SUM(D137:D142)</f>
        <v>810</v>
      </c>
      <c r="E143" s="52">
        <f>SUM(E137:E142)</f>
        <v>82</v>
      </c>
      <c r="F143" s="52">
        <f>SUM(F137:F142)</f>
        <v>109</v>
      </c>
      <c r="G143" s="52"/>
      <c r="H143" s="52"/>
      <c r="I143" s="52">
        <f>+SUM(I137:I142)</f>
        <v>784</v>
      </c>
      <c r="J143" s="52">
        <f aca="true" t="shared" si="25" ref="J143:O143">+SUM(J137:J142)</f>
        <v>195</v>
      </c>
      <c r="K143" s="52">
        <f t="shared" si="25"/>
        <v>225</v>
      </c>
      <c r="L143" s="15">
        <f t="shared" si="25"/>
        <v>45</v>
      </c>
      <c r="M143" s="15">
        <f t="shared" si="25"/>
        <v>159</v>
      </c>
      <c r="N143" s="15">
        <f t="shared" si="25"/>
        <v>107</v>
      </c>
      <c r="O143" s="15">
        <f t="shared" si="25"/>
        <v>53</v>
      </c>
    </row>
    <row r="144" spans="1:15" ht="12.75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15"/>
      <c r="M144" s="15"/>
      <c r="N144" s="15"/>
      <c r="O144" s="15"/>
    </row>
    <row r="145" spans="1:15" ht="12.75">
      <c r="A145" s="52"/>
      <c r="B145" s="53"/>
      <c r="C145" s="52"/>
      <c r="D145" s="52"/>
      <c r="E145" s="52"/>
      <c r="F145" s="52"/>
      <c r="G145" s="52"/>
      <c r="H145" s="52"/>
      <c r="I145" s="52"/>
      <c r="J145" s="52"/>
      <c r="K145" s="52"/>
      <c r="L145" s="15"/>
      <c r="M145" s="15"/>
      <c r="N145" s="15"/>
      <c r="O145" s="15"/>
    </row>
    <row r="146" spans="1:15" ht="12.75">
      <c r="A146" s="52"/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15"/>
      <c r="M146" s="15"/>
      <c r="N146" s="15"/>
      <c r="O146" s="15"/>
    </row>
    <row r="147" spans="1:15" ht="12.75">
      <c r="A147" s="52"/>
      <c r="B147" s="53"/>
      <c r="C147" s="52"/>
      <c r="D147" s="52"/>
      <c r="E147" s="52"/>
      <c r="F147" s="52"/>
      <c r="G147" s="52"/>
      <c r="H147" s="52"/>
      <c r="I147" s="52"/>
      <c r="J147" s="52"/>
      <c r="K147" s="52"/>
      <c r="L147" s="15"/>
      <c r="M147" s="15"/>
      <c r="N147" s="15"/>
      <c r="O147" s="15"/>
    </row>
    <row r="148" spans="2:10" ht="12.75">
      <c r="B148" s="81" t="s">
        <v>100</v>
      </c>
      <c r="C148" s="20"/>
      <c r="D148" s="20"/>
      <c r="E148" s="20"/>
      <c r="F148" s="20"/>
      <c r="G148" s="20"/>
      <c r="H148" s="20"/>
      <c r="I148" s="20"/>
      <c r="J148" s="20"/>
    </row>
    <row r="149" spans="2:10" ht="12.75">
      <c r="B149" s="20"/>
      <c r="C149" s="65" t="s">
        <v>66</v>
      </c>
      <c r="D149" s="65" t="s">
        <v>34</v>
      </c>
      <c r="E149" s="65" t="s">
        <v>82</v>
      </c>
      <c r="F149" s="65" t="s">
        <v>34</v>
      </c>
      <c r="G149" s="65"/>
      <c r="H149" s="65"/>
      <c r="I149" s="65" t="s">
        <v>83</v>
      </c>
      <c r="J149" s="65" t="s">
        <v>34</v>
      </c>
    </row>
    <row r="150" spans="2:10" ht="12.75">
      <c r="B150" s="65" t="s">
        <v>69</v>
      </c>
      <c r="C150" s="20">
        <f>+E150+I150</f>
        <v>557</v>
      </c>
      <c r="D150" s="75">
        <f>+C150/C$153</f>
        <v>0.46416666666666667</v>
      </c>
      <c r="E150" s="20">
        <f>SUM(J$12:J$22)+SUM(M$12:M$22)+SUM(J$48:J$59)+SUM(M$48:M$59)+SUM(J$97:J$107)+SUM(M$97:M$107)+J$61+M$61+J$109+J$111+J$113+M$109+M$111+M$113</f>
        <v>453</v>
      </c>
      <c r="F150" s="75">
        <f>+E150/E$153</f>
        <v>0.4575757575757576</v>
      </c>
      <c r="G150" s="75"/>
      <c r="H150" s="75"/>
      <c r="I150" s="76">
        <f>+SUM(J$64:J$69)+SUM(M$64:M$69)+SUM(J$116:J$121)+SUM(M$116:M$121)</f>
        <v>104</v>
      </c>
      <c r="J150" s="75">
        <f>+I150/I$153</f>
        <v>0.49523809523809526</v>
      </c>
    </row>
    <row r="151" spans="2:10" ht="12.75">
      <c r="B151" s="65" t="s">
        <v>70</v>
      </c>
      <c r="C151" s="20">
        <f>+E151+I151</f>
        <v>533</v>
      </c>
      <c r="D151" s="75">
        <f>+C151/C$153</f>
        <v>0.44416666666666665</v>
      </c>
      <c r="E151" s="76">
        <f>SUM(K$12:K$22)+SUM(N$12:N$22)+SUM(K$48:K$59)+SUM(N$48:N$59)+SUM(K$97:K$107)+SUM(N$97:N$107)+K$61+N$61+K$109+K$111+K$113+N$109+N$111+N$113</f>
        <v>427</v>
      </c>
      <c r="F151" s="75">
        <f>+E151/E$153</f>
        <v>0.4313131313131313</v>
      </c>
      <c r="G151" s="75"/>
      <c r="H151" s="75"/>
      <c r="I151" s="76">
        <f>+SUM(K$64:K$69)+SUM(N$64:N$69)+SUM(K$116:K$121)+SUM(N$116:N$121)</f>
        <v>106</v>
      </c>
      <c r="J151" s="75">
        <f>+I151/I$153</f>
        <v>0.5047619047619047</v>
      </c>
    </row>
    <row r="152" spans="2:10" ht="12.75">
      <c r="B152" s="65" t="s">
        <v>71</v>
      </c>
      <c r="C152" s="20">
        <f>+E152+I152</f>
        <v>110</v>
      </c>
      <c r="D152" s="75">
        <f>+C152/C$153</f>
        <v>0.09166666666666666</v>
      </c>
      <c r="E152" s="76">
        <f>SUM(L$12:L$22)+SUM(O$12:O$22)+SUM(L$48:L$59)+SUM(O$48:O$59)+SUM(L$97:L$107)+SUM(O$97:O$107)+L$61+O$61+L$109+L$111+L$113+O$109+O$111+O$113</f>
        <v>110</v>
      </c>
      <c r="F152" s="75">
        <f>+E152/E$153</f>
        <v>0.1111111111111111</v>
      </c>
      <c r="G152" s="75"/>
      <c r="H152" s="75"/>
      <c r="I152" s="76">
        <f>+SUM(L$64:L$69)+SUM(O$64:O$69)+SUM(L$116:L$121)+SUM(O$116:O$121)</f>
        <v>0</v>
      </c>
      <c r="J152" s="75">
        <f>+I152/I$153</f>
        <v>0</v>
      </c>
    </row>
    <row r="153" spans="2:10" ht="12.75">
      <c r="B153" s="65" t="s">
        <v>66</v>
      </c>
      <c r="C153" s="20">
        <f>+E153+I153</f>
        <v>1200</v>
      </c>
      <c r="D153" s="75">
        <f>+C153/C$153</f>
        <v>1</v>
      </c>
      <c r="E153" s="20">
        <f>SUM(E150:E152)</f>
        <v>990</v>
      </c>
      <c r="F153" s="75">
        <f>+E153/E$153</f>
        <v>1</v>
      </c>
      <c r="G153" s="75"/>
      <c r="H153" s="75"/>
      <c r="I153" s="20">
        <f>SUM(I150:I152)</f>
        <v>210</v>
      </c>
      <c r="J153" s="75">
        <f>+I153/I$153</f>
        <v>1</v>
      </c>
    </row>
    <row r="154" spans="2:10" ht="12.75">
      <c r="B154" s="81" t="s">
        <v>101</v>
      </c>
      <c r="C154" s="20"/>
      <c r="D154" s="20"/>
      <c r="E154" s="20"/>
      <c r="F154" s="20"/>
      <c r="G154" s="20"/>
      <c r="H154" s="20"/>
      <c r="I154" s="20"/>
      <c r="J154" s="20"/>
    </row>
    <row r="155" spans="2:10" ht="12.75">
      <c r="B155" s="20"/>
      <c r="C155" s="65" t="s">
        <v>66</v>
      </c>
      <c r="D155" s="65" t="s">
        <v>34</v>
      </c>
      <c r="E155" s="65" t="s">
        <v>82</v>
      </c>
      <c r="F155" s="65" t="s">
        <v>34</v>
      </c>
      <c r="G155" s="65"/>
      <c r="H155" s="65"/>
      <c r="I155" s="65" t="s">
        <v>83</v>
      </c>
      <c r="J155" s="65" t="s">
        <v>34</v>
      </c>
    </row>
    <row r="156" spans="2:10" ht="12.75">
      <c r="B156" s="65" t="s">
        <v>69</v>
      </c>
      <c r="C156" s="20">
        <f>+E156+I156</f>
        <v>565</v>
      </c>
      <c r="D156" s="75">
        <f>+C156/C$153</f>
        <v>0.4708333333333333</v>
      </c>
      <c r="E156" s="76">
        <f>SUM(J$12:J$22)+SUM(M$12:M$22)+SUM(J$48:J$59)+SUM(M$48:M$59)+SUM(J$97:J$106)+SUM(M$97:M$106)+J$61+M$61+J$108+J$110+J$112+J$114++M$108+M$110+M$112+M$114</f>
        <v>461</v>
      </c>
      <c r="F156" s="75">
        <f>+E156/E$153</f>
        <v>0.46565656565656566</v>
      </c>
      <c r="G156" s="75"/>
      <c r="H156" s="75"/>
      <c r="I156" s="76">
        <f>+SUM(J$64:J$69)+SUM(M$64:M$69)+SUM(J$116:J$121)+SUM(M$116:M$121)</f>
        <v>104</v>
      </c>
      <c r="J156" s="75">
        <f>+I156/I$153</f>
        <v>0.49523809523809526</v>
      </c>
    </row>
    <row r="157" spans="2:10" ht="12.75">
      <c r="B157" s="65" t="s">
        <v>70</v>
      </c>
      <c r="C157" s="20">
        <f>+E157+I157</f>
        <v>525</v>
      </c>
      <c r="D157" s="75">
        <f>+C157/C$153</f>
        <v>0.4375</v>
      </c>
      <c r="E157" s="76">
        <f>SUM(K$12:K$22)+SUM(N$12:N$22)+SUM(K$48:K$59)+SUM(N$48:N$59)+SUM(K$97:K$106)+SUM(N$97:N$106)+K$61+N$61+K$108+K$110+K$112+K$114++N$108+N$110+N$112+N$114</f>
        <v>419</v>
      </c>
      <c r="F157" s="75">
        <f>+E157/E$153</f>
        <v>0.42323232323232324</v>
      </c>
      <c r="G157" s="75"/>
      <c r="H157" s="75"/>
      <c r="I157" s="76">
        <f>+SUM(K$64:K$69)+SUM(N$64:N$69)+SUM(K$116:K$121)+SUM(N$116:N$121)</f>
        <v>106</v>
      </c>
      <c r="J157" s="75">
        <f>+I157/I$153</f>
        <v>0.5047619047619047</v>
      </c>
    </row>
    <row r="158" spans="2:10" ht="12.75">
      <c r="B158" s="65" t="s">
        <v>71</v>
      </c>
      <c r="C158" s="20">
        <f>+E158+I158</f>
        <v>110</v>
      </c>
      <c r="D158" s="75">
        <f>+C158/C$153</f>
        <v>0.09166666666666666</v>
      </c>
      <c r="E158" s="76">
        <f>SUM(L$12:L$22)+SUM(O$12:O$22)+SUM(L$48:L$59)+SUM(O$48:O$59)+SUM(L$97:L$106)+SUM(O$97:O$106)+L$61+O$61+L$108+L$110+L$112+L$114+O$108+O$110+O$112+O$114</f>
        <v>110</v>
      </c>
      <c r="F158" s="75">
        <f>+E158/E$153</f>
        <v>0.1111111111111111</v>
      </c>
      <c r="G158" s="75"/>
      <c r="H158" s="75"/>
      <c r="I158" s="76">
        <f>+SUM(L$64:L$69)+SUM(O$64:O$69)+SUM(L$116:L$121)+SUM(O$116:O$121)</f>
        <v>0</v>
      </c>
      <c r="J158" s="75">
        <f>+I158/I$153</f>
        <v>0</v>
      </c>
    </row>
    <row r="159" spans="2:10" ht="12.75">
      <c r="B159" s="65" t="s">
        <v>66</v>
      </c>
      <c r="C159" s="20">
        <f>+E159+I159</f>
        <v>1200</v>
      </c>
      <c r="D159" s="75">
        <f>+C159/C$153</f>
        <v>1</v>
      </c>
      <c r="E159" s="20">
        <f>SUM(E156:E158)</f>
        <v>990</v>
      </c>
      <c r="F159" s="75">
        <f>+E159/E$153</f>
        <v>1</v>
      </c>
      <c r="G159" s="75"/>
      <c r="H159" s="75"/>
      <c r="I159" s="20">
        <f>SUM(I156:I158)</f>
        <v>210</v>
      </c>
      <c r="J159" s="75">
        <f>+I159/I$153</f>
        <v>1</v>
      </c>
    </row>
    <row r="160" spans="2:10" ht="12.75">
      <c r="B160" s="81" t="s">
        <v>157</v>
      </c>
      <c r="C160" s="20"/>
      <c r="D160" s="20"/>
      <c r="E160" s="20"/>
      <c r="F160" s="20"/>
      <c r="G160" s="20"/>
      <c r="H160" s="20"/>
      <c r="I160" s="20"/>
      <c r="J160" s="20"/>
    </row>
    <row r="161" spans="2:10" ht="12.75">
      <c r="B161" s="20"/>
      <c r="C161" s="65" t="s">
        <v>66</v>
      </c>
      <c r="D161" s="65" t="s">
        <v>34</v>
      </c>
      <c r="E161" s="65" t="s">
        <v>82</v>
      </c>
      <c r="F161" s="65" t="s">
        <v>34</v>
      </c>
      <c r="G161" s="65"/>
      <c r="H161" s="65"/>
      <c r="I161" s="65" t="s">
        <v>83</v>
      </c>
      <c r="J161" s="65" t="s">
        <v>34</v>
      </c>
    </row>
    <row r="162" spans="2:10" ht="12.75">
      <c r="B162" s="65" t="s">
        <v>69</v>
      </c>
      <c r="C162" s="20">
        <f>+E162+I162</f>
        <v>551</v>
      </c>
      <c r="D162" s="75">
        <f>+C162/C$153</f>
        <v>0.45916666666666667</v>
      </c>
      <c r="E162" s="76">
        <f>SUM(J$12:J$22)+SUM(M$12:M$22)+SUM(J$48:J$58)+SUM(M$48:M$58)+SUM(J$97:J$107)+SUM(M$97:M$107)+J$60+J$62+M$60+M$62++J$109+J$111+J$113+M$109+M$111+M$113</f>
        <v>447</v>
      </c>
      <c r="F162" s="75">
        <f>+E162/E$153</f>
        <v>0.45151515151515154</v>
      </c>
      <c r="G162" s="75"/>
      <c r="H162" s="75"/>
      <c r="I162" s="76">
        <f>+SUM(J$64:J$69)+SUM(M$64:M$69)+SUM(J$116:J$121)+SUM(M$116:M$121)</f>
        <v>104</v>
      </c>
      <c r="J162" s="75">
        <f>+I162/I$153</f>
        <v>0.49523809523809526</v>
      </c>
    </row>
    <row r="163" spans="2:10" ht="12.75">
      <c r="B163" s="65" t="s">
        <v>70</v>
      </c>
      <c r="C163" s="20">
        <f>+E163+I163</f>
        <v>539</v>
      </c>
      <c r="D163" s="75">
        <f>+C163/C$153</f>
        <v>0.44916666666666666</v>
      </c>
      <c r="E163" s="76">
        <f>SUM(K$12:K$22)+SUM(N$12:N$22)+SUM(K$48:K$58)+SUM(N$48:N$58)+SUM(K$97:K$107)+SUM(N$97:N$107)+K$60+K$62+N$60+N$62+K$109+K$111+K$113+N$109+N$111+N$113</f>
        <v>433</v>
      </c>
      <c r="F163" s="75">
        <f>+E163/E$153</f>
        <v>0.43737373737373736</v>
      </c>
      <c r="G163" s="75"/>
      <c r="H163" s="75"/>
      <c r="I163" s="76">
        <f>+SUM(K$64:K$69)+SUM(N$64:N$69)+SUM(K$116:K$121)+SUM(N$116:N$121)</f>
        <v>106</v>
      </c>
      <c r="J163" s="75">
        <f>+I163/I$153</f>
        <v>0.5047619047619047</v>
      </c>
    </row>
    <row r="164" spans="2:10" ht="12.75">
      <c r="B164" s="65" t="s">
        <v>71</v>
      </c>
      <c r="C164" s="20">
        <f>+E164+I164</f>
        <v>110</v>
      </c>
      <c r="D164" s="75">
        <f>+C164/C$153</f>
        <v>0.09166666666666666</v>
      </c>
      <c r="E164" s="76">
        <f>SUM(L$12:L$22)+SUM(O$12:O$22)+SUM(L$48:L$58)+SUM(O$48:O$58)+SUM(L$97:L$107)+SUM(O$97:O$107)+L$60+L$62+O$60+O$62+L$109+L$111+L$113+O$109+O$111+O$113</f>
        <v>110</v>
      </c>
      <c r="F164" s="75">
        <f>+E164/E$153</f>
        <v>0.1111111111111111</v>
      </c>
      <c r="G164" s="75"/>
      <c r="H164" s="75"/>
      <c r="I164" s="76">
        <f>+SUM(L$64:L$69)+SUM(O$64:O$69)+SUM(L$116:L$121)+SUM(O$116:O$121)</f>
        <v>0</v>
      </c>
      <c r="J164" s="75">
        <f>+I164/I$153</f>
        <v>0</v>
      </c>
    </row>
    <row r="165" spans="2:10" ht="12.75">
      <c r="B165" s="65" t="s">
        <v>66</v>
      </c>
      <c r="C165" s="20">
        <f>+E165+I165</f>
        <v>1200</v>
      </c>
      <c r="D165" s="75">
        <f>+C165/C$153</f>
        <v>1</v>
      </c>
      <c r="E165" s="20">
        <f>SUM(E162:E164)</f>
        <v>990</v>
      </c>
      <c r="F165" s="75">
        <f>+E165/E$153</f>
        <v>1</v>
      </c>
      <c r="G165" s="75"/>
      <c r="H165" s="75"/>
      <c r="I165" s="20">
        <f>SUM(I162:I164)</f>
        <v>210</v>
      </c>
      <c r="J165" s="75">
        <f>+I165/I$153</f>
        <v>1</v>
      </c>
    </row>
    <row r="166" spans="2:10" ht="12.75">
      <c r="B166" s="81" t="s">
        <v>102</v>
      </c>
      <c r="C166" s="20"/>
      <c r="D166" s="20"/>
      <c r="E166" s="20"/>
      <c r="F166" s="20"/>
      <c r="G166" s="20"/>
      <c r="H166" s="20"/>
      <c r="I166" s="20"/>
      <c r="J166" s="20"/>
    </row>
    <row r="167" spans="2:10" ht="12.75">
      <c r="B167" s="20"/>
      <c r="C167" s="65" t="s">
        <v>66</v>
      </c>
      <c r="D167" s="65" t="s">
        <v>34</v>
      </c>
      <c r="E167" s="65" t="s">
        <v>82</v>
      </c>
      <c r="F167" s="65" t="s">
        <v>34</v>
      </c>
      <c r="G167" s="65"/>
      <c r="H167" s="65"/>
      <c r="I167" s="65" t="s">
        <v>83</v>
      </c>
      <c r="J167" s="65" t="s">
        <v>34</v>
      </c>
    </row>
    <row r="168" spans="2:10" ht="12.75">
      <c r="B168" s="65" t="s">
        <v>69</v>
      </c>
      <c r="C168" s="20">
        <f>+E168+I168</f>
        <v>559</v>
      </c>
      <c r="D168" s="75">
        <f>+C168/C$153</f>
        <v>0.4658333333333333</v>
      </c>
      <c r="E168" s="76">
        <f>SUM(J$12:J$22)+SUM(M$12:M$22)+SUM(J$48:J$58)+SUM(M$48:M$58)+SUM(J$97:J$106)+SUM(M$97:M$106)+J$60+J$62+M$60+M$62+J$108+J$110+J$112+J$114+M$108+M$110+M$112+M$114</f>
        <v>455</v>
      </c>
      <c r="F168" s="75">
        <f>+E168/E$153</f>
        <v>0.4595959595959596</v>
      </c>
      <c r="G168" s="75"/>
      <c r="H168" s="75"/>
      <c r="I168" s="76">
        <f>+SUM(J$64:J$69)+SUM(M$64:M$69)+SUM(J$116:J$121)+SUM(M$116:M$121)</f>
        <v>104</v>
      </c>
      <c r="J168" s="75">
        <f>+I168/I$153</f>
        <v>0.49523809523809526</v>
      </c>
    </row>
    <row r="169" spans="2:10" ht="12.75">
      <c r="B169" s="65" t="s">
        <v>70</v>
      </c>
      <c r="C169" s="20">
        <f>+E169+I169</f>
        <v>531</v>
      </c>
      <c r="D169" s="75">
        <f>+C169/C$153</f>
        <v>0.4425</v>
      </c>
      <c r="E169" s="76">
        <f>SUM(K$12:K$22)+SUM(N$12:N$22)+SUM(K$48:K$58)+SUM(N$48:N$58)+SUM(K$97:K$106)+SUM(N$97:N$106)+K$60+K$62+N$60+N$62+K$108+K$110+K$112+K$114+N$108+N$110+N$112+N$114</f>
        <v>425</v>
      </c>
      <c r="F169" s="75">
        <f>+E169/E$153</f>
        <v>0.4292929292929293</v>
      </c>
      <c r="G169" s="75"/>
      <c r="H169" s="75"/>
      <c r="I169" s="76">
        <f>+SUM(K$64:K$69)+SUM(N$64:N$69)+SUM(K$116:K$121)+SUM(N$116:N$121)</f>
        <v>106</v>
      </c>
      <c r="J169" s="75">
        <f>+I169/I$153</f>
        <v>0.5047619047619047</v>
      </c>
    </row>
    <row r="170" spans="2:10" ht="12.75">
      <c r="B170" s="65" t="s">
        <v>71</v>
      </c>
      <c r="C170" s="20">
        <f>+E170+I170</f>
        <v>110</v>
      </c>
      <c r="D170" s="75">
        <f>+C170/C$153</f>
        <v>0.09166666666666666</v>
      </c>
      <c r="E170" s="76">
        <f>SUM(L$12:L$22)+SUM(O$12:O$22)+SUM(L$48:L$58)+SUM(O$48:O$58)+SUM(L$97:L$106)+SUM(O$97:O$106)+L$60+L$62+O$60+O$62+L$108+L$110+L$112++L$114+O$108+O$110+O$112+O$114</f>
        <v>110</v>
      </c>
      <c r="F170" s="75">
        <f>+E170/E$153</f>
        <v>0.1111111111111111</v>
      </c>
      <c r="G170" s="75"/>
      <c r="H170" s="75"/>
      <c r="I170" s="76">
        <f>+SUM(L$64:L$69)+SUM(O$64:O$69)+SUM(L$116:L$121)+SUM(O$116:O$121)</f>
        <v>0</v>
      </c>
      <c r="J170" s="75">
        <f>+I170/I$153</f>
        <v>0</v>
      </c>
    </row>
    <row r="171" spans="2:10" ht="12.75">
      <c r="B171" s="65" t="s">
        <v>66</v>
      </c>
      <c r="C171" s="20">
        <f>+E171+I171</f>
        <v>1200</v>
      </c>
      <c r="D171" s="75">
        <f>+C171/C$153</f>
        <v>1</v>
      </c>
      <c r="E171" s="20">
        <f>SUM(E168:E170)</f>
        <v>990</v>
      </c>
      <c r="F171" s="75">
        <f>+E171/E$153</f>
        <v>1</v>
      </c>
      <c r="G171" s="75"/>
      <c r="H171" s="75"/>
      <c r="I171" s="20">
        <f>SUM(I168:I170)</f>
        <v>210</v>
      </c>
      <c r="J171" s="75">
        <f>+I171/I$153</f>
        <v>1</v>
      </c>
    </row>
    <row r="172" spans="2:10" ht="12.75">
      <c r="B172" s="74" t="s">
        <v>103</v>
      </c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54" t="s">
        <v>66</v>
      </c>
      <c r="D173" s="54" t="s">
        <v>34</v>
      </c>
      <c r="E173" s="54" t="s">
        <v>82</v>
      </c>
      <c r="F173" s="54" t="s">
        <v>34</v>
      </c>
      <c r="G173" s="54"/>
      <c r="H173" s="54"/>
      <c r="I173" s="54" t="s">
        <v>83</v>
      </c>
      <c r="J173" s="54" t="s">
        <v>34</v>
      </c>
    </row>
    <row r="174" spans="2:10" ht="12.75">
      <c r="B174" s="54" t="s">
        <v>69</v>
      </c>
      <c r="C174" s="15">
        <f>+E174+I174</f>
        <v>558</v>
      </c>
      <c r="D174" s="56">
        <f>+C174/C$153</f>
        <v>0.465</v>
      </c>
      <c r="E174" s="15">
        <f>+(E150+E156+E162+E168)/4</f>
        <v>454</v>
      </c>
      <c r="F174" s="56">
        <f>+E174/E$153</f>
        <v>0.4585858585858586</v>
      </c>
      <c r="G174" s="56"/>
      <c r="H174" s="56"/>
      <c r="I174" s="15">
        <f>+(I150+I156+I162+I168)/4</f>
        <v>104</v>
      </c>
      <c r="J174" s="56">
        <f>+I174/I$153</f>
        <v>0.49523809523809526</v>
      </c>
    </row>
    <row r="175" spans="2:10" ht="12.75">
      <c r="B175" s="54" t="s">
        <v>70</v>
      </c>
      <c r="C175" s="15">
        <f>+E175+I175</f>
        <v>532</v>
      </c>
      <c r="D175" s="56">
        <f>+C175/C$153</f>
        <v>0.44333333333333336</v>
      </c>
      <c r="E175" s="15">
        <f>+(E151+E157+E163+E169)/4</f>
        <v>426</v>
      </c>
      <c r="F175" s="56">
        <f>+E175/E$153</f>
        <v>0.4303030303030303</v>
      </c>
      <c r="G175" s="56"/>
      <c r="H175" s="56"/>
      <c r="I175" s="15">
        <f>+(I151+I157+I163+I169)/4</f>
        <v>106</v>
      </c>
      <c r="J175" s="56">
        <f>+I175/I$153</f>
        <v>0.5047619047619047</v>
      </c>
    </row>
    <row r="176" spans="2:10" ht="12.75">
      <c r="B176" s="54" t="s">
        <v>71</v>
      </c>
      <c r="C176" s="15">
        <f>+E176+I176</f>
        <v>110</v>
      </c>
      <c r="D176" s="56">
        <f>+C176/C$153</f>
        <v>0.09166666666666666</v>
      </c>
      <c r="E176" s="15">
        <f>+(E152+E158+E164+E170)/4</f>
        <v>110</v>
      </c>
      <c r="F176" s="56">
        <f>+E176/E$153</f>
        <v>0.1111111111111111</v>
      </c>
      <c r="G176" s="56"/>
      <c r="H176" s="56"/>
      <c r="I176" s="15">
        <f>+(I152+I158+I164+I170)/4</f>
        <v>0</v>
      </c>
      <c r="J176" s="56">
        <f>+I176/I$153</f>
        <v>0</v>
      </c>
    </row>
    <row r="177" spans="2:10" ht="12.75">
      <c r="B177" s="54" t="s">
        <v>66</v>
      </c>
      <c r="C177" s="15">
        <f>+E177+I177</f>
        <v>1200</v>
      </c>
      <c r="D177" s="56">
        <f>+C177/C$153</f>
        <v>1</v>
      </c>
      <c r="E177" s="15">
        <f>+SUM(E174:E176)</f>
        <v>990</v>
      </c>
      <c r="F177" s="56">
        <f>+E177/E$153</f>
        <v>1</v>
      </c>
      <c r="G177" s="56"/>
      <c r="H177" s="56"/>
      <c r="I177" s="15">
        <f>+SUM(I174:I176)</f>
        <v>210</v>
      </c>
      <c r="J177" s="56">
        <f>+I177/I$153</f>
        <v>1</v>
      </c>
    </row>
    <row r="179" spans="1:4" ht="12.75">
      <c r="A179" s="1"/>
      <c r="C179" s="72"/>
      <c r="D179" s="72"/>
    </row>
    <row r="180" spans="1:4" ht="12.75">
      <c r="A180" s="1"/>
      <c r="C180" s="72" t="s">
        <v>176</v>
      </c>
      <c r="D180" s="72" t="s">
        <v>34</v>
      </c>
    </row>
    <row r="181" spans="2:4" ht="12.75">
      <c r="B181" s="13" t="s">
        <v>97</v>
      </c>
      <c r="C181" s="93">
        <f>+SUM(C182:C185)</f>
        <v>412</v>
      </c>
      <c r="D181" s="94">
        <f>(C181/1200)*100</f>
        <v>34.333333333333336</v>
      </c>
    </row>
    <row r="182" spans="2:4" ht="12.75">
      <c r="B182" s="97" t="s">
        <v>74</v>
      </c>
      <c r="C182" s="20">
        <v>90</v>
      </c>
      <c r="D182" s="15"/>
    </row>
    <row r="183" spans="2:4" ht="12.75">
      <c r="B183" s="97" t="s">
        <v>21</v>
      </c>
      <c r="C183" s="20">
        <v>45</v>
      </c>
      <c r="D183" s="15"/>
    </row>
    <row r="184" spans="2:4" ht="12.75">
      <c r="B184" s="97" t="s">
        <v>173</v>
      </c>
      <c r="C184" s="20">
        <v>67</v>
      </c>
      <c r="D184" s="15"/>
    </row>
    <row r="185" spans="2:4" ht="12.75">
      <c r="B185" s="99" t="s">
        <v>177</v>
      </c>
      <c r="C185" s="20">
        <v>210</v>
      </c>
      <c r="D185" s="15"/>
    </row>
  </sheetData>
  <sheetProtection/>
  <mergeCells count="58">
    <mergeCell ref="C46:C47"/>
    <mergeCell ref="H10:H11"/>
    <mergeCell ref="I10:I11"/>
    <mergeCell ref="F9:H9"/>
    <mergeCell ref="B28:E28"/>
    <mergeCell ref="E10:E11"/>
    <mergeCell ref="D10:D11"/>
    <mergeCell ref="E46:E47"/>
    <mergeCell ref="D46:D47"/>
    <mergeCell ref="J24:L24"/>
    <mergeCell ref="I71:K71"/>
    <mergeCell ref="L71:N71"/>
    <mergeCell ref="H46:H47"/>
    <mergeCell ref="G46:G47"/>
    <mergeCell ref="M24:O24"/>
    <mergeCell ref="C10:C11"/>
    <mergeCell ref="A9:A11"/>
    <mergeCell ref="B9:B11"/>
    <mergeCell ref="C9:E9"/>
    <mergeCell ref="I9:O9"/>
    <mergeCell ref="F10:F11"/>
    <mergeCell ref="J10:L10"/>
    <mergeCell ref="M10:O10"/>
    <mergeCell ref="A45:A47"/>
    <mergeCell ref="B45:B47"/>
    <mergeCell ref="C45:E45"/>
    <mergeCell ref="I45:O45"/>
    <mergeCell ref="F45:H45"/>
    <mergeCell ref="P9:P11"/>
    <mergeCell ref="P45:P47"/>
    <mergeCell ref="G10:G11"/>
    <mergeCell ref="F46:F47"/>
    <mergeCell ref="J46:L46"/>
    <mergeCell ref="I73:K73"/>
    <mergeCell ref="L73:N73"/>
    <mergeCell ref="I46:I47"/>
    <mergeCell ref="M46:O46"/>
    <mergeCell ref="B80:E80"/>
    <mergeCell ref="A94:A96"/>
    <mergeCell ref="B94:B96"/>
    <mergeCell ref="C94:E94"/>
    <mergeCell ref="I94:O94"/>
    <mergeCell ref="I95:I96"/>
    <mergeCell ref="B129:E129"/>
    <mergeCell ref="P94:P96"/>
    <mergeCell ref="F95:F96"/>
    <mergeCell ref="J95:L95"/>
    <mergeCell ref="M95:O95"/>
    <mergeCell ref="J123:L123"/>
    <mergeCell ref="D95:D96"/>
    <mergeCell ref="C95:C96"/>
    <mergeCell ref="F94:H94"/>
    <mergeCell ref="M123:O123"/>
    <mergeCell ref="E95:E96"/>
    <mergeCell ref="H95:H96"/>
    <mergeCell ref="G95:G96"/>
    <mergeCell ref="J125:L125"/>
    <mergeCell ref="M125:O1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3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64" customFormat="1" ht="15.75">
      <c r="A1" s="64" t="s">
        <v>188</v>
      </c>
    </row>
    <row r="3" spans="2:13" ht="12.75">
      <c r="B3" s="15" t="s">
        <v>175</v>
      </c>
      <c r="D3" s="15"/>
      <c r="E3" s="20" t="s">
        <v>29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187</v>
      </c>
      <c r="D4" s="15"/>
      <c r="E4" s="55">
        <f>I4/I7</f>
        <v>0.5026041666666666</v>
      </c>
      <c r="F4" s="20" t="s">
        <v>31</v>
      </c>
      <c r="G4" s="20"/>
      <c r="H4" s="20"/>
      <c r="I4" s="20">
        <f>J23+M23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55">
        <f>I5/I7</f>
        <v>0.4192708333333333</v>
      </c>
      <c r="F5" s="20" t="s">
        <v>32</v>
      </c>
      <c r="G5" s="20"/>
      <c r="H5" s="20"/>
      <c r="I5" s="20">
        <f>K23+N23</f>
        <v>161</v>
      </c>
      <c r="J5" s="15"/>
      <c r="K5" s="15"/>
      <c r="L5" s="15"/>
      <c r="M5" s="15"/>
    </row>
    <row r="6" spans="2:13" ht="12.75">
      <c r="B6" t="s">
        <v>1</v>
      </c>
      <c r="D6" s="15"/>
      <c r="E6" s="55">
        <f>I6/I7</f>
        <v>0.078125</v>
      </c>
      <c r="F6" s="20" t="s">
        <v>33</v>
      </c>
      <c r="G6" s="20"/>
      <c r="H6" s="20"/>
      <c r="I6" s="20">
        <f>L23+O23</f>
        <v>30</v>
      </c>
      <c r="J6" s="15"/>
      <c r="K6" s="15"/>
      <c r="L6" s="15"/>
      <c r="M6" s="15"/>
    </row>
    <row r="7" spans="2:13" ht="12.75">
      <c r="B7" t="s">
        <v>35</v>
      </c>
      <c r="D7" s="15"/>
      <c r="E7" s="55">
        <f>SUM(E4:E6)</f>
        <v>1</v>
      </c>
      <c r="F7" s="20" t="s">
        <v>2</v>
      </c>
      <c r="G7" s="20"/>
      <c r="H7" s="20"/>
      <c r="I7" s="20">
        <f>SUM(I4:I6)</f>
        <v>384</v>
      </c>
      <c r="J7" s="15"/>
      <c r="K7" s="15"/>
      <c r="L7" s="15"/>
      <c r="M7" s="15"/>
    </row>
    <row r="8" spans="2:13" ht="12.75">
      <c r="B8" t="s">
        <v>79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49" t="s">
        <v>24</v>
      </c>
      <c r="B9" s="149" t="s">
        <v>3</v>
      </c>
      <c r="C9" s="150" t="s">
        <v>164</v>
      </c>
      <c r="D9" s="150"/>
      <c r="E9" s="150"/>
      <c r="F9" s="158" t="s">
        <v>4</v>
      </c>
      <c r="G9" s="159"/>
      <c r="H9" s="160"/>
      <c r="I9" s="150" t="s">
        <v>5</v>
      </c>
      <c r="J9" s="149"/>
      <c r="K9" s="149"/>
      <c r="L9" s="149"/>
      <c r="M9" s="149"/>
      <c r="N9" s="149"/>
      <c r="O9" s="149"/>
      <c r="P9" s="136" t="s">
        <v>6</v>
      </c>
    </row>
    <row r="10" spans="1:16" s="1" customFormat="1" ht="12.75" customHeight="1">
      <c r="A10" s="149"/>
      <c r="B10" s="153"/>
      <c r="C10" s="139" t="s">
        <v>7</v>
      </c>
      <c r="D10" s="144" t="s">
        <v>165</v>
      </c>
      <c r="E10" s="144" t="s">
        <v>166</v>
      </c>
      <c r="F10" s="139" t="s">
        <v>66</v>
      </c>
      <c r="G10" s="139" t="s">
        <v>160</v>
      </c>
      <c r="H10" s="139" t="s">
        <v>161</v>
      </c>
      <c r="I10" s="144" t="s">
        <v>167</v>
      </c>
      <c r="J10" s="141" t="s">
        <v>160</v>
      </c>
      <c r="K10" s="142"/>
      <c r="L10" s="143"/>
      <c r="M10" s="141" t="s">
        <v>161</v>
      </c>
      <c r="N10" s="142"/>
      <c r="O10" s="143"/>
      <c r="P10" s="137"/>
    </row>
    <row r="11" spans="1:16" s="1" customFormat="1" ht="12.75">
      <c r="A11" s="149"/>
      <c r="B11" s="153"/>
      <c r="C11" s="140"/>
      <c r="D11" s="145"/>
      <c r="E11" s="145"/>
      <c r="F11" s="140"/>
      <c r="G11" s="140"/>
      <c r="H11" s="140"/>
      <c r="I11" s="145"/>
      <c r="J11" s="62" t="s">
        <v>8</v>
      </c>
      <c r="K11" s="63" t="s">
        <v>9</v>
      </c>
      <c r="L11" s="63" t="s">
        <v>10</v>
      </c>
      <c r="M11" s="63" t="s">
        <v>8</v>
      </c>
      <c r="N11" s="63" t="s">
        <v>9</v>
      </c>
      <c r="O11" s="63" t="s">
        <v>10</v>
      </c>
      <c r="P11" s="138"/>
    </row>
    <row r="12" spans="1:16" s="33" customFormat="1" ht="12.75">
      <c r="A12" s="30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30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2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30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30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10</v>
      </c>
      <c r="G15" s="32">
        <v>10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6" s="24" customFormat="1" ht="12.75">
      <c r="A16" s="21">
        <v>5</v>
      </c>
      <c r="B16" s="21" t="s">
        <v>36</v>
      </c>
      <c r="C16" s="22">
        <v>2</v>
      </c>
      <c r="D16" s="22">
        <v>2</v>
      </c>
      <c r="E16" s="22"/>
      <c r="F16" s="22">
        <f t="shared" si="0"/>
        <v>6</v>
      </c>
      <c r="G16" s="22"/>
      <c r="H16" s="22">
        <v>6</v>
      </c>
      <c r="I16" s="22">
        <v>30</v>
      </c>
      <c r="J16" s="22">
        <v>0</v>
      </c>
      <c r="K16" s="22">
        <v>0</v>
      </c>
      <c r="L16" s="22">
        <v>0</v>
      </c>
      <c r="M16" s="22">
        <v>15</v>
      </c>
      <c r="N16" s="22">
        <v>15</v>
      </c>
      <c r="O16" s="22">
        <v>0</v>
      </c>
      <c r="P16" s="21"/>
    </row>
    <row r="17" spans="1:16" s="37" customFormat="1" ht="12.75">
      <c r="A17" s="34">
        <v>6</v>
      </c>
      <c r="B17" s="34" t="s">
        <v>15</v>
      </c>
      <c r="C17" s="35"/>
      <c r="D17" s="36">
        <v>1</v>
      </c>
      <c r="E17" s="35"/>
      <c r="F17" s="35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</row>
    <row r="18" spans="1:16" s="37" customFormat="1" ht="12.75">
      <c r="A18" s="34">
        <v>7</v>
      </c>
      <c r="B18" s="34" t="s">
        <v>185</v>
      </c>
      <c r="C18" s="35">
        <v>2</v>
      </c>
      <c r="D18" s="36"/>
      <c r="E18" s="35"/>
      <c r="F18" s="35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</row>
    <row r="19" spans="1:16" s="37" customFormat="1" ht="12.75">
      <c r="A19" s="34">
        <v>8</v>
      </c>
      <c r="B19" s="34" t="s">
        <v>14</v>
      </c>
      <c r="C19" s="35"/>
      <c r="D19" s="35">
        <v>1</v>
      </c>
      <c r="E19" s="35"/>
      <c r="F19" s="35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29" customFormat="1" ht="12.75">
      <c r="A20" s="45">
        <v>9</v>
      </c>
      <c r="B20" s="46" t="s">
        <v>11</v>
      </c>
      <c r="C20" s="47"/>
      <c r="D20" s="47" t="s">
        <v>77</v>
      </c>
      <c r="E20" s="47"/>
      <c r="F20" s="35">
        <f t="shared" si="0"/>
        <v>2</v>
      </c>
      <c r="G20" s="47">
        <v>0</v>
      </c>
      <c r="H20" s="47">
        <v>2</v>
      </c>
      <c r="I20" s="47">
        <v>44</v>
      </c>
      <c r="J20" s="48">
        <v>0</v>
      </c>
      <c r="K20" s="48">
        <v>22</v>
      </c>
      <c r="L20" s="48">
        <v>0</v>
      </c>
      <c r="M20" s="48">
        <v>0</v>
      </c>
      <c r="N20" s="48">
        <v>22</v>
      </c>
      <c r="O20" s="48">
        <v>0</v>
      </c>
      <c r="P20" s="70"/>
    </row>
    <row r="21" spans="1:16" s="130" customFormat="1" ht="24">
      <c r="A21" s="121">
        <v>10</v>
      </c>
      <c r="B21" s="119" t="s">
        <v>38</v>
      </c>
      <c r="C21" s="126">
        <v>2</v>
      </c>
      <c r="D21" s="127"/>
      <c r="E21" s="126"/>
      <c r="F21" s="126">
        <f t="shared" si="0"/>
        <v>4</v>
      </c>
      <c r="G21" s="126"/>
      <c r="H21" s="126">
        <v>4</v>
      </c>
      <c r="I21" s="126">
        <v>12</v>
      </c>
      <c r="J21" s="115">
        <v>0</v>
      </c>
      <c r="K21" s="115">
        <v>0</v>
      </c>
      <c r="L21" s="115">
        <v>0</v>
      </c>
      <c r="M21" s="115">
        <v>12</v>
      </c>
      <c r="N21" s="115">
        <v>0</v>
      </c>
      <c r="O21" s="115">
        <v>0</v>
      </c>
      <c r="P21" s="129"/>
    </row>
    <row r="22" spans="1:16" s="1" customFormat="1" ht="12.75">
      <c r="A22" s="3">
        <v>11</v>
      </c>
      <c r="B22" s="3" t="s">
        <v>19</v>
      </c>
      <c r="C22" s="2">
        <v>2</v>
      </c>
      <c r="D22" s="2">
        <v>2</v>
      </c>
      <c r="E22" s="2"/>
      <c r="F22" s="7">
        <f t="shared" si="0"/>
        <v>6</v>
      </c>
      <c r="G22" s="2"/>
      <c r="H22" s="2">
        <v>6</v>
      </c>
      <c r="I22" s="2">
        <v>24</v>
      </c>
      <c r="J22" s="2">
        <v>0</v>
      </c>
      <c r="K22" s="2">
        <v>0</v>
      </c>
      <c r="L22" s="2">
        <v>0</v>
      </c>
      <c r="M22" s="2">
        <v>12</v>
      </c>
      <c r="N22" s="2">
        <v>12</v>
      </c>
      <c r="O22" s="2">
        <v>0</v>
      </c>
      <c r="P22" s="3"/>
    </row>
    <row r="23" spans="1:16" s="13" customFormat="1" ht="12.75">
      <c r="A23" s="11"/>
      <c r="B23" s="11" t="s">
        <v>17</v>
      </c>
      <c r="C23" s="12">
        <f>COUNT(C12:C22)</f>
        <v>7</v>
      </c>
      <c r="D23" s="11"/>
      <c r="E23" s="11"/>
      <c r="F23" s="12">
        <f>SUM(F12:F22)</f>
        <v>60</v>
      </c>
      <c r="G23" s="12">
        <f aca="true" t="shared" si="1" ref="G23:O23">SUM(G12:G22)</f>
        <v>33</v>
      </c>
      <c r="H23" s="12">
        <f t="shared" si="1"/>
        <v>27</v>
      </c>
      <c r="I23" s="12">
        <f t="shared" si="1"/>
        <v>384</v>
      </c>
      <c r="J23" s="12">
        <f t="shared" si="1"/>
        <v>90</v>
      </c>
      <c r="K23" s="12">
        <f t="shared" si="1"/>
        <v>112</v>
      </c>
      <c r="L23" s="12">
        <f t="shared" si="1"/>
        <v>30</v>
      </c>
      <c r="M23" s="12">
        <f t="shared" si="1"/>
        <v>103</v>
      </c>
      <c r="N23" s="12">
        <f t="shared" si="1"/>
        <v>49</v>
      </c>
      <c r="O23" s="12">
        <f t="shared" si="1"/>
        <v>0</v>
      </c>
      <c r="P23" s="11"/>
    </row>
    <row r="24" spans="1:16" s="13" customFormat="1" ht="12.75">
      <c r="A24" s="14"/>
      <c r="B24" s="18" t="s">
        <v>59</v>
      </c>
      <c r="C24" s="19"/>
      <c r="D24" s="19"/>
      <c r="E24" s="19"/>
      <c r="F24" s="19"/>
      <c r="G24" s="19"/>
      <c r="H24" s="19"/>
      <c r="J24" s="157">
        <f>SUM(J23:L23)</f>
        <v>232</v>
      </c>
      <c r="K24" s="157"/>
      <c r="L24" s="157"/>
      <c r="M24" s="157">
        <f>SUM(M23:O23)</f>
        <v>152</v>
      </c>
      <c r="N24" s="157"/>
      <c r="O24" s="157"/>
      <c r="P24" s="14"/>
    </row>
    <row r="25" spans="1:16" s="13" customFormat="1" ht="12.75">
      <c r="A25" s="14"/>
      <c r="B25" s="84" t="s">
        <v>168</v>
      </c>
      <c r="C25" s="19"/>
      <c r="D25" s="19"/>
      <c r="E25" s="19"/>
      <c r="F25" s="85">
        <f>SUM(F12:F22)</f>
        <v>60</v>
      </c>
      <c r="G25" s="85">
        <f>SUM(G12:G22)</f>
        <v>33</v>
      </c>
      <c r="H25" s="85">
        <f>SUM(H12:H22)</f>
        <v>27</v>
      </c>
      <c r="I25" s="59"/>
      <c r="J25" s="59"/>
      <c r="K25" s="57"/>
      <c r="L25" s="57"/>
      <c r="M25" s="57"/>
      <c r="N25" s="57"/>
      <c r="O25" s="57"/>
      <c r="P25" s="14"/>
    </row>
    <row r="26" spans="2:16" s="1" customFormat="1" ht="12.75">
      <c r="B26" s="60"/>
      <c r="C26" s="83"/>
      <c r="D26" s="83"/>
      <c r="E26" s="83"/>
      <c r="F26" s="61"/>
      <c r="G26" s="61"/>
      <c r="H26" s="61"/>
      <c r="I26" s="59"/>
      <c r="J26" s="59"/>
      <c r="K26" s="57"/>
      <c r="L26" s="57"/>
      <c r="M26" s="57"/>
      <c r="N26" s="57"/>
      <c r="O26" s="10"/>
      <c r="P26" s="9"/>
    </row>
    <row r="27" spans="1:16" ht="12.75">
      <c r="A27" s="1"/>
      <c r="B27" s="60"/>
      <c r="C27" s="83"/>
      <c r="D27" s="83"/>
      <c r="E27" s="83"/>
      <c r="F27" s="61"/>
      <c r="G27" s="61"/>
      <c r="H27" s="61"/>
      <c r="I27" s="59"/>
      <c r="J27" s="59"/>
      <c r="K27" s="57"/>
      <c r="L27" s="57"/>
      <c r="M27" s="57"/>
      <c r="N27" s="57"/>
      <c r="O27" s="10"/>
      <c r="P27" s="9"/>
    </row>
    <row r="28" spans="2:5" ht="12.75">
      <c r="B28" s="134" t="s">
        <v>62</v>
      </c>
      <c r="C28" s="135"/>
      <c r="D28" s="135"/>
      <c r="E28" s="135"/>
    </row>
    <row r="29" spans="2:15" s="39" customFormat="1" ht="12.75">
      <c r="B29" s="39" t="s">
        <v>63</v>
      </c>
      <c r="F29" s="39">
        <f>SUM(F12:F15)</f>
        <v>34</v>
      </c>
      <c r="I29" s="39">
        <f aca="true" t="shared" si="2" ref="I29:O29">SUM(I12:I15)</f>
        <v>184</v>
      </c>
      <c r="J29" s="39">
        <f t="shared" si="2"/>
        <v>60</v>
      </c>
      <c r="K29" s="39">
        <f t="shared" si="2"/>
        <v>90</v>
      </c>
      <c r="L29" s="39">
        <f t="shared" si="2"/>
        <v>0</v>
      </c>
      <c r="M29" s="39">
        <f t="shared" si="2"/>
        <v>34</v>
      </c>
      <c r="N29" s="39">
        <f t="shared" si="2"/>
        <v>0</v>
      </c>
      <c r="O29" s="39">
        <f t="shared" si="2"/>
        <v>0</v>
      </c>
    </row>
    <row r="30" spans="2:15" s="25" customFormat="1" ht="12.75">
      <c r="B30" s="25" t="s">
        <v>64</v>
      </c>
      <c r="F30" s="50">
        <f>SUM(F16:F16)</f>
        <v>6</v>
      </c>
      <c r="G30" s="50"/>
      <c r="H30" s="50"/>
      <c r="I30" s="25">
        <f>SUM(I16:I16)</f>
        <v>30</v>
      </c>
      <c r="J30" s="25">
        <f aca="true" t="shared" si="3" ref="J30:O30">SUM(J16:J16)</f>
        <v>0</v>
      </c>
      <c r="K30" s="25">
        <f t="shared" si="3"/>
        <v>0</v>
      </c>
      <c r="L30" s="25">
        <f t="shared" si="3"/>
        <v>0</v>
      </c>
      <c r="M30" s="25">
        <f t="shared" si="3"/>
        <v>15</v>
      </c>
      <c r="N30" s="25">
        <f t="shared" si="3"/>
        <v>15</v>
      </c>
      <c r="O30" s="25">
        <f t="shared" si="3"/>
        <v>0</v>
      </c>
    </row>
    <row r="31" spans="2:15" s="40" customFormat="1" ht="12.75">
      <c r="B31" s="40" t="s">
        <v>65</v>
      </c>
      <c r="F31" s="49">
        <f>SUM(F17:F18)</f>
        <v>6</v>
      </c>
      <c r="G31" s="49"/>
      <c r="H31" s="49"/>
      <c r="I31" s="40">
        <f>+SUM(I17:I18)</f>
        <v>60</v>
      </c>
      <c r="J31" s="40">
        <f aca="true" t="shared" si="4" ref="J31:O31">+SUM(J17:J18)</f>
        <v>30</v>
      </c>
      <c r="K31" s="40">
        <f t="shared" si="4"/>
        <v>0</v>
      </c>
      <c r="L31" s="40">
        <f t="shared" si="4"/>
        <v>0</v>
      </c>
      <c r="M31" s="40">
        <f t="shared" si="4"/>
        <v>30</v>
      </c>
      <c r="N31" s="40">
        <f t="shared" si="4"/>
        <v>0</v>
      </c>
      <c r="O31" s="40">
        <f t="shared" si="4"/>
        <v>0</v>
      </c>
    </row>
    <row r="32" spans="2:15" s="40" customFormat="1" ht="12.75">
      <c r="B32" s="40" t="s">
        <v>14</v>
      </c>
      <c r="F32" s="49">
        <f>SUM(F19:F19)</f>
        <v>2</v>
      </c>
      <c r="G32" s="49"/>
      <c r="H32" s="49"/>
      <c r="I32" s="40">
        <f>SUM(I19:I19)</f>
        <v>30</v>
      </c>
      <c r="J32" s="40">
        <f aca="true" t="shared" si="5" ref="J32:O32">SUM(J19:J19)</f>
        <v>0</v>
      </c>
      <c r="K32" s="40">
        <f t="shared" si="5"/>
        <v>0</v>
      </c>
      <c r="L32" s="40">
        <f t="shared" si="5"/>
        <v>30</v>
      </c>
      <c r="M32" s="40">
        <f t="shared" si="5"/>
        <v>0</v>
      </c>
      <c r="N32" s="40">
        <f t="shared" si="5"/>
        <v>0</v>
      </c>
      <c r="O32" s="40">
        <f t="shared" si="5"/>
        <v>0</v>
      </c>
    </row>
    <row r="33" spans="2:16" ht="12.75">
      <c r="B33" s="49" t="s">
        <v>74</v>
      </c>
      <c r="C33" s="49"/>
      <c r="D33" s="49"/>
      <c r="E33" s="49"/>
      <c r="F33" s="49">
        <f>SUM(F20:F20)</f>
        <v>2</v>
      </c>
      <c r="G33" s="49"/>
      <c r="H33" s="49"/>
      <c r="I33" s="49">
        <f>SUM(I20:I20)</f>
        <v>44</v>
      </c>
      <c r="J33" s="49">
        <f aca="true" t="shared" si="6" ref="J33:O33">SUM(J20:J20)</f>
        <v>0</v>
      </c>
      <c r="K33" s="49">
        <f t="shared" si="6"/>
        <v>22</v>
      </c>
      <c r="L33" s="49">
        <f t="shared" si="6"/>
        <v>0</v>
      </c>
      <c r="M33" s="49">
        <f t="shared" si="6"/>
        <v>0</v>
      </c>
      <c r="N33" s="49">
        <f t="shared" si="6"/>
        <v>22</v>
      </c>
      <c r="O33" s="49">
        <f t="shared" si="6"/>
        <v>0</v>
      </c>
      <c r="P33" s="49"/>
    </row>
    <row r="34" spans="2:15" ht="12.75">
      <c r="B34" s="44" t="s">
        <v>66</v>
      </c>
      <c r="F34">
        <f>SUM(F29:F33)</f>
        <v>50</v>
      </c>
      <c r="I34">
        <f aca="true" t="shared" si="7" ref="I34:O34">SUM(I29:I33)</f>
        <v>348</v>
      </c>
      <c r="J34">
        <f t="shared" si="7"/>
        <v>90</v>
      </c>
      <c r="K34">
        <f t="shared" si="7"/>
        <v>112</v>
      </c>
      <c r="L34">
        <f t="shared" si="7"/>
        <v>30</v>
      </c>
      <c r="M34">
        <f t="shared" si="7"/>
        <v>79</v>
      </c>
      <c r="N34">
        <f t="shared" si="7"/>
        <v>37</v>
      </c>
      <c r="O34">
        <f t="shared" si="7"/>
        <v>0</v>
      </c>
    </row>
    <row r="39" spans="4:10" ht="12.75">
      <c r="D39" s="73" t="s">
        <v>98</v>
      </c>
      <c r="E39" s="73" t="s">
        <v>99</v>
      </c>
      <c r="F39" s="73"/>
      <c r="G39" s="73"/>
      <c r="H39" s="73"/>
      <c r="I39" s="73" t="s">
        <v>98</v>
      </c>
      <c r="J39" s="73" t="s">
        <v>99</v>
      </c>
    </row>
    <row r="40" spans="2:18" ht="12.75">
      <c r="B40" s="15" t="s">
        <v>155</v>
      </c>
      <c r="D40" s="65" t="s">
        <v>30</v>
      </c>
      <c r="E40" s="65" t="s">
        <v>30</v>
      </c>
      <c r="F40" s="20" t="s">
        <v>0</v>
      </c>
      <c r="G40" s="20"/>
      <c r="H40" s="20"/>
      <c r="I40" s="20"/>
      <c r="Q40" s="15"/>
      <c r="R40" s="15"/>
    </row>
    <row r="41" spans="2:18" ht="12.75">
      <c r="B41" t="s">
        <v>187</v>
      </c>
      <c r="D41" s="55">
        <f>I41/I44</f>
        <v>0.4503464203233256</v>
      </c>
      <c r="E41" s="55">
        <f>J41/J44</f>
        <v>0.43648960739030024</v>
      </c>
      <c r="F41" s="20" t="s">
        <v>31</v>
      </c>
      <c r="G41" s="20"/>
      <c r="H41" s="20"/>
      <c r="I41" s="20">
        <f>J72+M72</f>
        <v>195</v>
      </c>
      <c r="J41" s="20">
        <f>J74+M74</f>
        <v>189</v>
      </c>
      <c r="Q41" s="16"/>
      <c r="R41" s="15"/>
    </row>
    <row r="42" spans="2:18" ht="12.75">
      <c r="B42" t="s">
        <v>55</v>
      </c>
      <c r="D42" s="55">
        <f>I42/I44</f>
        <v>0.46882217090069284</v>
      </c>
      <c r="E42" s="55">
        <f>J42/J44</f>
        <v>0.48267898383371827</v>
      </c>
      <c r="F42" s="20" t="s">
        <v>32</v>
      </c>
      <c r="G42" s="20"/>
      <c r="H42" s="20"/>
      <c r="I42" s="20">
        <f>K72+N72</f>
        <v>203</v>
      </c>
      <c r="J42" s="20">
        <f>K74+N74</f>
        <v>209</v>
      </c>
      <c r="Q42" s="16"/>
      <c r="R42" s="15"/>
    </row>
    <row r="43" spans="2:18" ht="12.75">
      <c r="B43" t="s">
        <v>18</v>
      </c>
      <c r="D43" s="55">
        <f>I43/I44</f>
        <v>0.08083140877598152</v>
      </c>
      <c r="E43" s="55">
        <f>J43/J44</f>
        <v>0.08083140877598152</v>
      </c>
      <c r="F43" s="20" t="s">
        <v>33</v>
      </c>
      <c r="G43" s="20"/>
      <c r="H43" s="20"/>
      <c r="I43" s="20">
        <f>L72+O72</f>
        <v>35</v>
      </c>
      <c r="J43" s="20">
        <f>L74+O74</f>
        <v>35</v>
      </c>
      <c r="Q43" s="16"/>
      <c r="R43" s="15"/>
    </row>
    <row r="44" spans="2:18" ht="12.75">
      <c r="B44" t="s">
        <v>35</v>
      </c>
      <c r="D44" s="55">
        <f>SUM(D41:D43)</f>
        <v>0.9999999999999999</v>
      </c>
      <c r="E44" s="55">
        <f>SUM(E41:E43)</f>
        <v>1</v>
      </c>
      <c r="F44" s="20" t="s">
        <v>2</v>
      </c>
      <c r="G44" s="20"/>
      <c r="H44" s="20"/>
      <c r="I44" s="20">
        <f>SUM(I41:I43)</f>
        <v>433</v>
      </c>
      <c r="J44" s="20">
        <f>SUM(J41:J43)</f>
        <v>433</v>
      </c>
      <c r="Q44" s="15"/>
      <c r="R44" s="15"/>
    </row>
    <row r="45" ht="12.75">
      <c r="B45" t="s">
        <v>73</v>
      </c>
    </row>
    <row r="46" spans="1:16" ht="12.75" customHeight="1">
      <c r="A46" s="149" t="s">
        <v>24</v>
      </c>
      <c r="B46" s="149" t="s">
        <v>3</v>
      </c>
      <c r="C46" s="150" t="s">
        <v>164</v>
      </c>
      <c r="D46" s="150"/>
      <c r="E46" s="150"/>
      <c r="F46" s="158" t="s">
        <v>4</v>
      </c>
      <c r="G46" s="159"/>
      <c r="H46" s="160"/>
      <c r="I46" s="150" t="s">
        <v>5</v>
      </c>
      <c r="J46" s="149"/>
      <c r="K46" s="149"/>
      <c r="L46" s="149"/>
      <c r="M46" s="149"/>
      <c r="N46" s="149"/>
      <c r="O46" s="149"/>
      <c r="P46" s="136" t="s">
        <v>6</v>
      </c>
    </row>
    <row r="47" spans="1:16" s="1" customFormat="1" ht="12.75" customHeight="1">
      <c r="A47" s="149"/>
      <c r="B47" s="153"/>
      <c r="C47" s="139" t="s">
        <v>7</v>
      </c>
      <c r="D47" s="144" t="s">
        <v>165</v>
      </c>
      <c r="E47" s="144" t="s">
        <v>166</v>
      </c>
      <c r="F47" s="139" t="s">
        <v>66</v>
      </c>
      <c r="G47" s="139" t="s">
        <v>158</v>
      </c>
      <c r="H47" s="139" t="s">
        <v>159</v>
      </c>
      <c r="I47" s="144" t="s">
        <v>167</v>
      </c>
      <c r="J47" s="141" t="s">
        <v>158</v>
      </c>
      <c r="K47" s="142"/>
      <c r="L47" s="143"/>
      <c r="M47" s="141" t="s">
        <v>159</v>
      </c>
      <c r="N47" s="142"/>
      <c r="O47" s="143"/>
      <c r="P47" s="137"/>
    </row>
    <row r="48" spans="1:16" s="1" customFormat="1" ht="12.75">
      <c r="A48" s="149"/>
      <c r="B48" s="153"/>
      <c r="C48" s="140"/>
      <c r="D48" s="145"/>
      <c r="E48" s="145"/>
      <c r="F48" s="140"/>
      <c r="G48" s="140"/>
      <c r="H48" s="140"/>
      <c r="I48" s="145"/>
      <c r="J48" s="62" t="s">
        <v>8</v>
      </c>
      <c r="K48" s="63" t="s">
        <v>9</v>
      </c>
      <c r="L48" s="63" t="s">
        <v>10</v>
      </c>
      <c r="M48" s="63" t="s">
        <v>8</v>
      </c>
      <c r="N48" s="63" t="s">
        <v>9</v>
      </c>
      <c r="O48" s="63" t="s">
        <v>10</v>
      </c>
      <c r="P48" s="138"/>
    </row>
    <row r="49" spans="1:16" s="33" customFormat="1" ht="12.75">
      <c r="A49" s="30">
        <v>1</v>
      </c>
      <c r="B49" s="30" t="s">
        <v>39</v>
      </c>
      <c r="C49" s="31">
        <v>3</v>
      </c>
      <c r="D49" s="31">
        <v>3</v>
      </c>
      <c r="E49" s="31"/>
      <c r="F49" s="32">
        <f>G49+H49</f>
        <v>7</v>
      </c>
      <c r="G49" s="31">
        <v>7</v>
      </c>
      <c r="H49" s="31"/>
      <c r="I49" s="31">
        <v>45</v>
      </c>
      <c r="J49" s="32">
        <v>30</v>
      </c>
      <c r="K49" s="32">
        <v>15</v>
      </c>
      <c r="L49" s="32">
        <v>0</v>
      </c>
      <c r="M49" s="32">
        <v>0</v>
      </c>
      <c r="N49" s="32">
        <v>0</v>
      </c>
      <c r="O49" s="32">
        <v>0</v>
      </c>
      <c r="P49" s="30"/>
    </row>
    <row r="50" spans="1:16" s="33" customFormat="1" ht="12.75">
      <c r="A50" s="30">
        <v>2</v>
      </c>
      <c r="B50" s="30" t="s">
        <v>20</v>
      </c>
      <c r="C50" s="32">
        <v>3</v>
      </c>
      <c r="D50" s="31">
        <v>3</v>
      </c>
      <c r="E50" s="32"/>
      <c r="F50" s="32">
        <f aca="true" t="shared" si="8" ref="F50:F63">G50+H50</f>
        <v>7</v>
      </c>
      <c r="G50" s="32">
        <v>7</v>
      </c>
      <c r="H50" s="32"/>
      <c r="I50" s="32">
        <v>45</v>
      </c>
      <c r="J50" s="32">
        <v>15</v>
      </c>
      <c r="K50" s="32">
        <v>15</v>
      </c>
      <c r="L50" s="32">
        <v>15</v>
      </c>
      <c r="M50" s="32">
        <v>0</v>
      </c>
      <c r="N50" s="32">
        <v>0</v>
      </c>
      <c r="O50" s="32">
        <v>0</v>
      </c>
      <c r="P50" s="30"/>
    </row>
    <row r="51" spans="1:16" s="33" customFormat="1" ht="12.75">
      <c r="A51" s="30">
        <v>3</v>
      </c>
      <c r="B51" s="30" t="s">
        <v>42</v>
      </c>
      <c r="C51" s="32">
        <v>4</v>
      </c>
      <c r="D51" s="32">
        <v>4</v>
      </c>
      <c r="E51" s="32"/>
      <c r="F51" s="32">
        <f t="shared" si="8"/>
        <v>6</v>
      </c>
      <c r="G51" s="32"/>
      <c r="H51" s="32">
        <v>6</v>
      </c>
      <c r="I51" s="32">
        <v>30</v>
      </c>
      <c r="J51" s="32">
        <v>0</v>
      </c>
      <c r="K51" s="32">
        <v>0</v>
      </c>
      <c r="L51" s="32">
        <v>0</v>
      </c>
      <c r="M51" s="32">
        <v>15</v>
      </c>
      <c r="N51" s="32">
        <v>15</v>
      </c>
      <c r="O51" s="32">
        <v>0</v>
      </c>
      <c r="P51" s="30"/>
    </row>
    <row r="52" spans="1:16" s="24" customFormat="1" ht="12.75">
      <c r="A52" s="21">
        <v>4</v>
      </c>
      <c r="B52" s="21" t="s">
        <v>40</v>
      </c>
      <c r="C52" s="22">
        <v>3</v>
      </c>
      <c r="D52" s="22">
        <v>3</v>
      </c>
      <c r="E52" s="22"/>
      <c r="F52" s="22">
        <f t="shared" si="8"/>
        <v>4</v>
      </c>
      <c r="G52" s="22">
        <v>4</v>
      </c>
      <c r="H52" s="22"/>
      <c r="I52" s="22">
        <v>30</v>
      </c>
      <c r="J52" s="23">
        <v>15</v>
      </c>
      <c r="K52" s="23">
        <v>15</v>
      </c>
      <c r="L52" s="23">
        <v>0</v>
      </c>
      <c r="M52" s="23">
        <v>0</v>
      </c>
      <c r="N52" s="23">
        <v>0</v>
      </c>
      <c r="O52" s="23">
        <v>0</v>
      </c>
      <c r="P52" s="21"/>
    </row>
    <row r="53" spans="1:16" s="24" customFormat="1" ht="12.75">
      <c r="A53" s="21">
        <v>5</v>
      </c>
      <c r="B53" s="21" t="s">
        <v>43</v>
      </c>
      <c r="C53" s="22"/>
      <c r="D53" s="22">
        <v>4</v>
      </c>
      <c r="E53" s="22"/>
      <c r="F53" s="22">
        <f t="shared" si="8"/>
        <v>3</v>
      </c>
      <c r="G53" s="22"/>
      <c r="H53" s="22">
        <v>3</v>
      </c>
      <c r="I53" s="22">
        <v>20</v>
      </c>
      <c r="J53" s="22">
        <v>0</v>
      </c>
      <c r="K53" s="22">
        <v>0</v>
      </c>
      <c r="L53" s="22">
        <v>0</v>
      </c>
      <c r="M53" s="22">
        <v>10</v>
      </c>
      <c r="N53" s="22">
        <v>0</v>
      </c>
      <c r="O53" s="22">
        <v>10</v>
      </c>
      <c r="P53" s="21"/>
    </row>
    <row r="54" spans="1:16" s="24" customFormat="1" ht="12.75">
      <c r="A54" s="21">
        <v>6</v>
      </c>
      <c r="B54" s="21" t="s">
        <v>27</v>
      </c>
      <c r="C54" s="22"/>
      <c r="D54" s="42">
        <v>4</v>
      </c>
      <c r="E54" s="22"/>
      <c r="F54" s="22">
        <f t="shared" si="8"/>
        <v>4</v>
      </c>
      <c r="G54" s="22"/>
      <c r="H54" s="22">
        <v>4</v>
      </c>
      <c r="I54" s="22">
        <v>30</v>
      </c>
      <c r="J54" s="22">
        <v>0</v>
      </c>
      <c r="K54" s="22">
        <v>0</v>
      </c>
      <c r="L54" s="22">
        <v>0</v>
      </c>
      <c r="M54" s="22">
        <v>15</v>
      </c>
      <c r="N54" s="22">
        <v>5</v>
      </c>
      <c r="O54" s="22">
        <v>10</v>
      </c>
      <c r="P54" s="21"/>
    </row>
    <row r="55" spans="1:16" s="37" customFormat="1" ht="12.75">
      <c r="A55" s="34">
        <v>7</v>
      </c>
      <c r="B55" s="34" t="s">
        <v>22</v>
      </c>
      <c r="C55" s="35"/>
      <c r="D55" s="36"/>
      <c r="E55" s="35">
        <v>4</v>
      </c>
      <c r="F55" s="35">
        <f t="shared" si="8"/>
        <v>1</v>
      </c>
      <c r="G55" s="35"/>
      <c r="H55" s="35">
        <v>1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4" t="s">
        <v>169</v>
      </c>
    </row>
    <row r="56" spans="1:16" s="40" customFormat="1" ht="12.75">
      <c r="A56" s="27">
        <v>8</v>
      </c>
      <c r="B56" s="27" t="s">
        <v>21</v>
      </c>
      <c r="C56" s="17"/>
      <c r="D56" s="41"/>
      <c r="E56" s="17">
        <v>4</v>
      </c>
      <c r="F56" s="17">
        <f t="shared" si="8"/>
        <v>0</v>
      </c>
      <c r="G56" s="17"/>
      <c r="H56" s="17"/>
      <c r="I56" s="17">
        <v>15</v>
      </c>
      <c r="J56" s="28">
        <v>0</v>
      </c>
      <c r="K56" s="28">
        <v>0</v>
      </c>
      <c r="L56" s="28">
        <v>0</v>
      </c>
      <c r="M56" s="28">
        <v>0</v>
      </c>
      <c r="N56" s="28">
        <v>15</v>
      </c>
      <c r="O56" s="28">
        <v>0</v>
      </c>
      <c r="P56" s="34"/>
    </row>
    <row r="57" spans="1:16" s="29" customFormat="1" ht="12.75">
      <c r="A57" s="68">
        <v>9</v>
      </c>
      <c r="B57" s="69" t="s">
        <v>11</v>
      </c>
      <c r="C57" s="67">
        <v>4</v>
      </c>
      <c r="D57" s="67" t="s">
        <v>78</v>
      </c>
      <c r="E57" s="67"/>
      <c r="F57" s="35">
        <f t="shared" si="8"/>
        <v>3</v>
      </c>
      <c r="G57" s="67">
        <v>0</v>
      </c>
      <c r="H57" s="67">
        <v>3</v>
      </c>
      <c r="I57" s="67">
        <v>46</v>
      </c>
      <c r="J57" s="66">
        <v>0</v>
      </c>
      <c r="K57" s="66">
        <v>23</v>
      </c>
      <c r="L57" s="66">
        <v>0</v>
      </c>
      <c r="M57" s="66">
        <v>0</v>
      </c>
      <c r="N57" s="66">
        <v>23</v>
      </c>
      <c r="O57" s="66">
        <v>0</v>
      </c>
      <c r="P57" s="68"/>
    </row>
    <row r="58" spans="1:16" s="29" customFormat="1" ht="12.75">
      <c r="A58" s="27">
        <v>10</v>
      </c>
      <c r="B58" s="3" t="s">
        <v>67</v>
      </c>
      <c r="C58" s="17"/>
      <c r="D58" s="17">
        <v>3</v>
      </c>
      <c r="E58" s="17"/>
      <c r="F58" s="17">
        <f t="shared" si="8"/>
        <v>2</v>
      </c>
      <c r="G58" s="17">
        <v>2</v>
      </c>
      <c r="H58" s="17"/>
      <c r="I58" s="17">
        <v>12</v>
      </c>
      <c r="J58" s="28">
        <v>6</v>
      </c>
      <c r="K58" s="28">
        <v>6</v>
      </c>
      <c r="L58" s="28">
        <v>0</v>
      </c>
      <c r="M58" s="28">
        <v>0</v>
      </c>
      <c r="N58" s="28">
        <v>0</v>
      </c>
      <c r="O58" s="28">
        <v>0</v>
      </c>
      <c r="P58" s="27"/>
    </row>
    <row r="59" spans="1:16" s="1" customFormat="1" ht="12.75">
      <c r="A59" s="3">
        <v>11</v>
      </c>
      <c r="B59" s="3" t="s">
        <v>60</v>
      </c>
      <c r="C59" s="4">
        <v>4</v>
      </c>
      <c r="D59" s="4">
        <v>4</v>
      </c>
      <c r="E59" s="4"/>
      <c r="F59" s="17">
        <f t="shared" si="8"/>
        <v>2</v>
      </c>
      <c r="G59" s="4"/>
      <c r="H59" s="4">
        <v>2</v>
      </c>
      <c r="I59" s="4">
        <v>12</v>
      </c>
      <c r="J59" s="2">
        <v>0</v>
      </c>
      <c r="K59" s="2">
        <v>0</v>
      </c>
      <c r="L59" s="2">
        <v>0</v>
      </c>
      <c r="M59" s="2">
        <v>6</v>
      </c>
      <c r="N59" s="2">
        <v>6</v>
      </c>
      <c r="O59" s="2">
        <v>0</v>
      </c>
      <c r="P59" s="3"/>
    </row>
    <row r="60" spans="1:16" s="1" customFormat="1" ht="12.75">
      <c r="A60" s="3" t="s">
        <v>87</v>
      </c>
      <c r="B60" s="3" t="s">
        <v>41</v>
      </c>
      <c r="C60" s="2"/>
      <c r="D60" s="4">
        <v>3</v>
      </c>
      <c r="E60" s="2"/>
      <c r="F60" s="17">
        <f t="shared" si="8"/>
        <v>1</v>
      </c>
      <c r="G60" s="2">
        <v>1</v>
      </c>
      <c r="H60" s="2"/>
      <c r="I60" s="2">
        <v>8</v>
      </c>
      <c r="J60" s="2">
        <v>8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7" t="s">
        <v>110</v>
      </c>
    </row>
    <row r="61" spans="1:16" s="1" customFormat="1" ht="12.75">
      <c r="A61" s="3" t="s">
        <v>88</v>
      </c>
      <c r="B61" s="3" t="s">
        <v>44</v>
      </c>
      <c r="C61" s="2"/>
      <c r="D61" s="2">
        <v>3</v>
      </c>
      <c r="E61" s="2"/>
      <c r="F61" s="17">
        <f t="shared" si="8"/>
        <v>0</v>
      </c>
      <c r="G61" s="2"/>
      <c r="H61" s="2"/>
      <c r="I61" s="2">
        <v>8</v>
      </c>
      <c r="J61" s="2">
        <v>8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79" t="s">
        <v>110</v>
      </c>
    </row>
    <row r="62" spans="1:16" s="1" customFormat="1" ht="12.75">
      <c r="A62" s="3" t="s">
        <v>89</v>
      </c>
      <c r="B62" s="3" t="s">
        <v>46</v>
      </c>
      <c r="C62" s="2"/>
      <c r="D62" s="2">
        <v>4</v>
      </c>
      <c r="E62" s="2"/>
      <c r="F62" s="17">
        <f t="shared" si="8"/>
        <v>2</v>
      </c>
      <c r="G62" s="2"/>
      <c r="H62" s="2">
        <v>2</v>
      </c>
      <c r="I62" s="2">
        <v>14</v>
      </c>
      <c r="J62" s="2">
        <v>0</v>
      </c>
      <c r="K62" s="2">
        <v>0</v>
      </c>
      <c r="L62" s="2">
        <v>0</v>
      </c>
      <c r="M62" s="2">
        <v>14</v>
      </c>
      <c r="N62" s="2">
        <v>0</v>
      </c>
      <c r="O62" s="2">
        <v>0</v>
      </c>
      <c r="P62" s="27" t="s">
        <v>109</v>
      </c>
    </row>
    <row r="63" spans="1:16" s="1" customFormat="1" ht="12.75">
      <c r="A63" s="3" t="s">
        <v>90</v>
      </c>
      <c r="B63" s="3" t="s">
        <v>45</v>
      </c>
      <c r="C63" s="77"/>
      <c r="D63" s="2">
        <v>4</v>
      </c>
      <c r="E63" s="2"/>
      <c r="F63" s="17">
        <f t="shared" si="8"/>
        <v>0</v>
      </c>
      <c r="G63" s="2"/>
      <c r="H63" s="2"/>
      <c r="I63" s="2">
        <v>14</v>
      </c>
      <c r="J63" s="5">
        <v>0</v>
      </c>
      <c r="K63" s="5">
        <v>0</v>
      </c>
      <c r="L63" s="5">
        <v>0</v>
      </c>
      <c r="M63" s="5">
        <v>8</v>
      </c>
      <c r="N63" s="5">
        <v>6</v>
      </c>
      <c r="O63" s="5">
        <v>0</v>
      </c>
      <c r="P63" s="27" t="s">
        <v>109</v>
      </c>
    </row>
    <row r="64" spans="1:16" s="13" customFormat="1" ht="12.75">
      <c r="A64" s="11"/>
      <c r="B64" s="104" t="s">
        <v>68</v>
      </c>
      <c r="C64" s="12"/>
      <c r="D64" s="12"/>
      <c r="E64" s="12"/>
      <c r="F64" s="12"/>
      <c r="G64" s="12"/>
      <c r="H64" s="12"/>
      <c r="I64" s="12"/>
      <c r="J64" s="120"/>
      <c r="K64" s="120"/>
      <c r="L64" s="120"/>
      <c r="M64" s="120"/>
      <c r="N64" s="120"/>
      <c r="O64" s="120"/>
      <c r="P64" s="11"/>
    </row>
    <row r="65" spans="1:16" s="1" customFormat="1" ht="12.75">
      <c r="A65" s="3">
        <v>14</v>
      </c>
      <c r="B65" s="3" t="s">
        <v>128</v>
      </c>
      <c r="C65" s="2"/>
      <c r="D65" s="2">
        <v>3</v>
      </c>
      <c r="E65" s="2"/>
      <c r="F65" s="17">
        <f aca="true" t="shared" si="9" ref="F65:F71">G65+H65</f>
        <v>4</v>
      </c>
      <c r="G65" s="2">
        <v>4</v>
      </c>
      <c r="H65" s="2"/>
      <c r="I65" s="2">
        <v>22</v>
      </c>
      <c r="J65" s="5">
        <v>11</v>
      </c>
      <c r="K65" s="5">
        <v>11</v>
      </c>
      <c r="L65" s="5">
        <v>0</v>
      </c>
      <c r="M65" s="5">
        <v>0</v>
      </c>
      <c r="N65" s="5">
        <v>0</v>
      </c>
      <c r="O65" s="5">
        <v>0</v>
      </c>
      <c r="P65" s="3"/>
    </row>
    <row r="66" spans="1:16" s="1" customFormat="1" ht="12.75">
      <c r="A66" s="3">
        <v>15</v>
      </c>
      <c r="B66" s="3" t="s">
        <v>129</v>
      </c>
      <c r="C66" s="2"/>
      <c r="D66" s="2">
        <v>3</v>
      </c>
      <c r="E66" s="2"/>
      <c r="F66" s="17">
        <f t="shared" si="9"/>
        <v>2</v>
      </c>
      <c r="G66" s="2">
        <v>2</v>
      </c>
      <c r="H66" s="2"/>
      <c r="I66" s="2">
        <v>12</v>
      </c>
      <c r="J66" s="5">
        <v>6</v>
      </c>
      <c r="K66" s="5">
        <v>6</v>
      </c>
      <c r="L66" s="5">
        <v>0</v>
      </c>
      <c r="M66" s="5">
        <v>0</v>
      </c>
      <c r="N66" s="5">
        <v>0</v>
      </c>
      <c r="O66" s="5">
        <v>0</v>
      </c>
      <c r="P66" s="3"/>
    </row>
    <row r="67" spans="1:16" s="1" customFormat="1" ht="12.75">
      <c r="A67" s="27">
        <v>16</v>
      </c>
      <c r="B67" s="96" t="s">
        <v>130</v>
      </c>
      <c r="C67" s="17">
        <v>4</v>
      </c>
      <c r="D67" s="17">
        <v>3.4</v>
      </c>
      <c r="E67" s="17"/>
      <c r="F67" s="17">
        <f t="shared" si="9"/>
        <v>7</v>
      </c>
      <c r="G67" s="17">
        <v>3</v>
      </c>
      <c r="H67" s="17">
        <v>4</v>
      </c>
      <c r="I67" s="7">
        <v>60</v>
      </c>
      <c r="J67" s="51">
        <v>15</v>
      </c>
      <c r="K67" s="51">
        <v>15</v>
      </c>
      <c r="L67" s="51">
        <v>0</v>
      </c>
      <c r="M67" s="51">
        <v>15</v>
      </c>
      <c r="N67" s="51">
        <v>15</v>
      </c>
      <c r="O67" s="51">
        <v>0</v>
      </c>
      <c r="P67" s="3"/>
    </row>
    <row r="68" spans="1:16" s="24" customFormat="1" ht="12.75">
      <c r="A68" s="3">
        <v>17</v>
      </c>
      <c r="B68" s="3" t="s">
        <v>131</v>
      </c>
      <c r="C68" s="2"/>
      <c r="D68" s="2">
        <v>3</v>
      </c>
      <c r="E68" s="2"/>
      <c r="F68" s="17">
        <f t="shared" si="9"/>
        <v>1</v>
      </c>
      <c r="G68" s="2">
        <v>1</v>
      </c>
      <c r="H68" s="2"/>
      <c r="I68" s="2">
        <v>6</v>
      </c>
      <c r="J68" s="5">
        <v>0</v>
      </c>
      <c r="K68" s="5">
        <v>6</v>
      </c>
      <c r="L68" s="5">
        <v>0</v>
      </c>
      <c r="M68" s="5">
        <v>0</v>
      </c>
      <c r="N68" s="5">
        <v>0</v>
      </c>
      <c r="O68" s="5">
        <v>0</v>
      </c>
      <c r="P68" s="21"/>
    </row>
    <row r="69" spans="1:16" s="24" customFormat="1" ht="14.25" customHeight="1">
      <c r="A69" s="3">
        <v>18</v>
      </c>
      <c r="B69" s="3" t="s">
        <v>132</v>
      </c>
      <c r="C69" s="2"/>
      <c r="D69" s="2">
        <v>4</v>
      </c>
      <c r="E69" s="2"/>
      <c r="F69" s="17">
        <f t="shared" si="9"/>
        <v>1</v>
      </c>
      <c r="G69" s="2"/>
      <c r="H69" s="2">
        <v>1</v>
      </c>
      <c r="I69" s="2">
        <v>7</v>
      </c>
      <c r="J69" s="5">
        <v>0</v>
      </c>
      <c r="K69" s="5">
        <v>0</v>
      </c>
      <c r="L69" s="5">
        <v>0</v>
      </c>
      <c r="M69" s="5">
        <v>7</v>
      </c>
      <c r="N69" s="5">
        <v>0</v>
      </c>
      <c r="O69" s="5">
        <v>0</v>
      </c>
      <c r="P69" s="21"/>
    </row>
    <row r="70" spans="1:16" s="1" customFormat="1" ht="12.75">
      <c r="A70" s="3">
        <v>19</v>
      </c>
      <c r="B70" s="3" t="s">
        <v>133</v>
      </c>
      <c r="C70" s="2"/>
      <c r="D70" s="2">
        <v>4</v>
      </c>
      <c r="E70" s="2"/>
      <c r="F70" s="17">
        <f t="shared" si="9"/>
        <v>1</v>
      </c>
      <c r="G70" s="2"/>
      <c r="H70" s="2">
        <v>1</v>
      </c>
      <c r="I70" s="2">
        <v>7</v>
      </c>
      <c r="J70" s="5">
        <v>0</v>
      </c>
      <c r="K70" s="5">
        <v>0</v>
      </c>
      <c r="L70" s="5">
        <v>0</v>
      </c>
      <c r="M70" s="5">
        <v>3</v>
      </c>
      <c r="N70" s="5">
        <v>4</v>
      </c>
      <c r="O70" s="5">
        <v>0</v>
      </c>
      <c r="P70" s="3"/>
    </row>
    <row r="71" spans="1:16" s="1" customFormat="1" ht="12.75">
      <c r="A71" s="3">
        <v>20</v>
      </c>
      <c r="B71" s="3" t="s">
        <v>134</v>
      </c>
      <c r="C71" s="2"/>
      <c r="D71" s="2">
        <v>4</v>
      </c>
      <c r="E71" s="2"/>
      <c r="F71" s="17">
        <f t="shared" si="9"/>
        <v>2</v>
      </c>
      <c r="G71" s="2"/>
      <c r="H71" s="2">
        <v>2</v>
      </c>
      <c r="I71" s="2">
        <v>12</v>
      </c>
      <c r="J71" s="5">
        <v>0</v>
      </c>
      <c r="K71" s="5">
        <v>0</v>
      </c>
      <c r="L71" s="5">
        <v>0</v>
      </c>
      <c r="M71" s="5">
        <v>4</v>
      </c>
      <c r="N71" s="5">
        <v>8</v>
      </c>
      <c r="O71" s="5">
        <v>0</v>
      </c>
      <c r="P71" s="3"/>
    </row>
    <row r="72" spans="1:16" s="13" customFormat="1" ht="12.75">
      <c r="A72" s="11"/>
      <c r="B72" s="11" t="s">
        <v>93</v>
      </c>
      <c r="C72" s="12">
        <f>COUNT(C49:C71)</f>
        <v>7</v>
      </c>
      <c r="D72" s="12"/>
      <c r="E72" s="11"/>
      <c r="F72" s="12">
        <f>SUM(F49:F71)</f>
        <v>60</v>
      </c>
      <c r="G72" s="12">
        <f>SUM(G49:G71)</f>
        <v>31</v>
      </c>
      <c r="H72" s="12">
        <f>SUM(H49:H71)</f>
        <v>29</v>
      </c>
      <c r="I72" s="12">
        <f aca="true" t="shared" si="10" ref="I72:O72">SUM(I49:I71)-I61-I63</f>
        <v>433</v>
      </c>
      <c r="J72" s="12">
        <f t="shared" si="10"/>
        <v>106</v>
      </c>
      <c r="K72" s="12">
        <f t="shared" si="10"/>
        <v>112</v>
      </c>
      <c r="L72" s="12">
        <f t="shared" si="10"/>
        <v>15</v>
      </c>
      <c r="M72" s="12">
        <f t="shared" si="10"/>
        <v>89</v>
      </c>
      <c r="N72" s="12">
        <f t="shared" si="10"/>
        <v>91</v>
      </c>
      <c r="O72" s="12">
        <f t="shared" si="10"/>
        <v>20</v>
      </c>
      <c r="P72" s="11"/>
    </row>
    <row r="73" spans="2:16" s="1" customFormat="1" ht="12.75">
      <c r="B73" s="18" t="s">
        <v>95</v>
      </c>
      <c r="C73" s="19"/>
      <c r="D73" s="19"/>
      <c r="E73" s="19"/>
      <c r="F73" s="13"/>
      <c r="G73" s="13"/>
      <c r="H73" s="13"/>
      <c r="I73" s="157">
        <f>SUM(J72:L72)</f>
        <v>233</v>
      </c>
      <c r="J73" s="157"/>
      <c r="K73" s="157"/>
      <c r="L73" s="157">
        <f>SUM(M72:O72)</f>
        <v>200</v>
      </c>
      <c r="M73" s="157"/>
      <c r="N73" s="157"/>
      <c r="O73" s="80"/>
      <c r="P73" s="9"/>
    </row>
    <row r="74" spans="1:16" s="13" customFormat="1" ht="12.75">
      <c r="A74" s="11"/>
      <c r="B74" s="11" t="s">
        <v>94</v>
      </c>
      <c r="C74" s="12">
        <f>COUNT(C49:C71)</f>
        <v>7</v>
      </c>
      <c r="D74" s="12"/>
      <c r="E74" s="11"/>
      <c r="F74" s="12">
        <f>SUM(F49:F71)</f>
        <v>60</v>
      </c>
      <c r="G74" s="12">
        <f>SUM(G49:G71)</f>
        <v>31</v>
      </c>
      <c r="H74" s="12">
        <f>SUM(H49:H71)</f>
        <v>29</v>
      </c>
      <c r="I74" s="12">
        <f aca="true" t="shared" si="11" ref="I74:O74">SUM(I49:I71)-I60-I62</f>
        <v>433</v>
      </c>
      <c r="J74" s="12">
        <f t="shared" si="11"/>
        <v>106</v>
      </c>
      <c r="K74" s="12">
        <f t="shared" si="11"/>
        <v>112</v>
      </c>
      <c r="L74" s="12">
        <f t="shared" si="11"/>
        <v>15</v>
      </c>
      <c r="M74" s="12">
        <f t="shared" si="11"/>
        <v>83</v>
      </c>
      <c r="N74" s="12">
        <f t="shared" si="11"/>
        <v>97</v>
      </c>
      <c r="O74" s="12">
        <f t="shared" si="11"/>
        <v>20</v>
      </c>
      <c r="P74" s="11"/>
    </row>
    <row r="75" spans="2:16" s="1" customFormat="1" ht="12.75">
      <c r="B75" s="18" t="s">
        <v>96</v>
      </c>
      <c r="C75" s="19"/>
      <c r="D75" s="19"/>
      <c r="E75" s="19"/>
      <c r="F75" s="13"/>
      <c r="G75" s="13"/>
      <c r="H75" s="13"/>
      <c r="I75" s="157">
        <f>SUM(J74:L74)</f>
        <v>233</v>
      </c>
      <c r="J75" s="157"/>
      <c r="K75" s="157"/>
      <c r="L75" s="157">
        <f>SUM(M74:O74)</f>
        <v>200</v>
      </c>
      <c r="M75" s="157"/>
      <c r="N75" s="157"/>
      <c r="O75" s="80"/>
      <c r="P75" s="9"/>
    </row>
    <row r="76" spans="6:13" ht="12.75">
      <c r="F76" s="84"/>
      <c r="K76" s="29"/>
      <c r="L76" s="29"/>
      <c r="M76" s="29"/>
    </row>
    <row r="77" spans="1:16" ht="12.75">
      <c r="A77" s="1"/>
      <c r="B77" s="84" t="s">
        <v>168</v>
      </c>
      <c r="F77" s="29">
        <f>SUM(F49:F63)</f>
        <v>42</v>
      </c>
      <c r="G77" s="29">
        <f>SUM(G49:G63)</f>
        <v>21</v>
      </c>
      <c r="H77" s="29">
        <f>SUM(H49:H63)</f>
        <v>21</v>
      </c>
      <c r="N77" s="1"/>
      <c r="O77" s="10"/>
      <c r="P77" s="9"/>
    </row>
    <row r="78" spans="1:16" ht="12.75">
      <c r="A78" s="1"/>
      <c r="B78" s="84" t="s">
        <v>170</v>
      </c>
      <c r="F78" s="29">
        <f>SUM(F65:F71)</f>
        <v>18</v>
      </c>
      <c r="G78" s="29">
        <f>SUM(G65:G71)</f>
        <v>10</v>
      </c>
      <c r="H78" s="29">
        <f>SUM(H65:H71)</f>
        <v>8</v>
      </c>
      <c r="N78" s="1"/>
      <c r="O78" s="10"/>
      <c r="P78" s="9"/>
    </row>
    <row r="79" spans="1:16" ht="12.75">
      <c r="A79" s="1"/>
      <c r="G79" s="15">
        <f>SUM(G77:G78)</f>
        <v>31</v>
      </c>
      <c r="H79" s="15">
        <f>SUM(H77:H78)</f>
        <v>29</v>
      </c>
      <c r="N79" s="1"/>
      <c r="O79" s="10"/>
      <c r="P79" s="9"/>
    </row>
    <row r="80" spans="1:16" ht="12.75">
      <c r="A80" s="1"/>
      <c r="B80" s="60"/>
      <c r="C80" s="83"/>
      <c r="D80" s="83"/>
      <c r="E80" s="83"/>
      <c r="F80" s="84"/>
      <c r="N80" s="1"/>
      <c r="O80" s="10"/>
      <c r="P80" s="9"/>
    </row>
    <row r="81" spans="2:5" ht="12.75">
      <c r="B81" s="134" t="s">
        <v>62</v>
      </c>
      <c r="C81" s="135"/>
      <c r="D81" s="135"/>
      <c r="E81" s="135"/>
    </row>
    <row r="82" spans="2:15" s="39" customFormat="1" ht="12.75">
      <c r="B82" s="39" t="s">
        <v>63</v>
      </c>
      <c r="F82" s="39">
        <f>SUM(F49:F51)</f>
        <v>20</v>
      </c>
      <c r="I82" s="39">
        <f>SUM(I49:I51)</f>
        <v>120</v>
      </c>
      <c r="J82" s="39">
        <f aca="true" t="shared" si="12" ref="J82:O82">SUM(J49:J51)</f>
        <v>45</v>
      </c>
      <c r="K82" s="39">
        <f t="shared" si="12"/>
        <v>30</v>
      </c>
      <c r="L82" s="39">
        <f t="shared" si="12"/>
        <v>15</v>
      </c>
      <c r="M82" s="39">
        <f t="shared" si="12"/>
        <v>15</v>
      </c>
      <c r="N82" s="39">
        <f t="shared" si="12"/>
        <v>15</v>
      </c>
      <c r="O82" s="39">
        <f t="shared" si="12"/>
        <v>0</v>
      </c>
    </row>
    <row r="83" spans="2:15" s="25" customFormat="1" ht="12.75">
      <c r="B83" s="25" t="s">
        <v>64</v>
      </c>
      <c r="F83" s="50">
        <f>SUM(F52:F54)</f>
        <v>11</v>
      </c>
      <c r="G83" s="50"/>
      <c r="H83" s="50"/>
      <c r="I83" s="25">
        <f>SUM(I52:I54)</f>
        <v>80</v>
      </c>
      <c r="J83" s="25">
        <f aca="true" t="shared" si="13" ref="J83:O83">SUM(J52:J54)</f>
        <v>15</v>
      </c>
      <c r="K83" s="25">
        <f t="shared" si="13"/>
        <v>15</v>
      </c>
      <c r="L83" s="25">
        <f t="shared" si="13"/>
        <v>0</v>
      </c>
      <c r="M83" s="25">
        <f t="shared" si="13"/>
        <v>25</v>
      </c>
      <c r="N83" s="25">
        <f t="shared" si="13"/>
        <v>5</v>
      </c>
      <c r="O83" s="25">
        <f t="shared" si="13"/>
        <v>20</v>
      </c>
    </row>
    <row r="84" spans="2:15" s="40" customFormat="1" ht="12.75">
      <c r="B84" s="40" t="s">
        <v>22</v>
      </c>
      <c r="F84" s="49">
        <f>SUM(F55:F55)</f>
        <v>1</v>
      </c>
      <c r="G84" s="49"/>
      <c r="H84" s="49"/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</row>
    <row r="85" spans="1:15" s="40" customFormat="1" ht="12.75">
      <c r="A85" s="49"/>
      <c r="B85" s="49" t="s">
        <v>74</v>
      </c>
      <c r="C85" s="49"/>
      <c r="D85" s="49"/>
      <c r="E85" s="49"/>
      <c r="F85" s="49">
        <f>SUM(F57:F57)</f>
        <v>3</v>
      </c>
      <c r="G85" s="49"/>
      <c r="H85" s="49"/>
      <c r="I85" s="49">
        <f>SUM(I57:I57)</f>
        <v>46</v>
      </c>
      <c r="J85" s="49">
        <f aca="true" t="shared" si="14" ref="J85:O85">SUM(J57:J57)</f>
        <v>0</v>
      </c>
      <c r="K85" s="49">
        <f t="shared" si="14"/>
        <v>23</v>
      </c>
      <c r="L85" s="49">
        <f t="shared" si="14"/>
        <v>0</v>
      </c>
      <c r="M85" s="49">
        <f t="shared" si="14"/>
        <v>0</v>
      </c>
      <c r="N85" s="49">
        <f t="shared" si="14"/>
        <v>23</v>
      </c>
      <c r="O85" s="49">
        <f t="shared" si="14"/>
        <v>0</v>
      </c>
    </row>
    <row r="86" spans="2:15" ht="12.75">
      <c r="B86" s="44" t="s">
        <v>66</v>
      </c>
      <c r="F86">
        <f>SUM(F82:F85)</f>
        <v>35</v>
      </c>
      <c r="I86">
        <f aca="true" t="shared" si="15" ref="I86:O86">SUM(I82:I85)</f>
        <v>246</v>
      </c>
      <c r="J86">
        <f t="shared" si="15"/>
        <v>60</v>
      </c>
      <c r="K86">
        <f t="shared" si="15"/>
        <v>68</v>
      </c>
      <c r="L86">
        <f t="shared" si="15"/>
        <v>15</v>
      </c>
      <c r="M86">
        <f t="shared" si="15"/>
        <v>40</v>
      </c>
      <c r="N86">
        <f t="shared" si="15"/>
        <v>43</v>
      </c>
      <c r="O86">
        <f t="shared" si="15"/>
        <v>20</v>
      </c>
    </row>
    <row r="87" ht="12.75">
      <c r="B87" s="44"/>
    </row>
    <row r="88" spans="4:10" ht="12.75">
      <c r="D88" s="73" t="s">
        <v>98</v>
      </c>
      <c r="E88" s="73" t="s">
        <v>99</v>
      </c>
      <c r="F88" s="73"/>
      <c r="G88" s="73"/>
      <c r="H88" s="73"/>
      <c r="I88" s="73" t="s">
        <v>98</v>
      </c>
      <c r="J88" s="73" t="s">
        <v>99</v>
      </c>
    </row>
    <row r="89" spans="2:15" ht="12.75">
      <c r="B89" s="15" t="s">
        <v>174</v>
      </c>
      <c r="D89" s="20" t="s">
        <v>30</v>
      </c>
      <c r="E89" s="20" t="s">
        <v>30</v>
      </c>
      <c r="F89" s="20" t="s">
        <v>0</v>
      </c>
      <c r="G89" s="20"/>
      <c r="H89" s="20"/>
      <c r="I89" s="20"/>
      <c r="J89" s="15"/>
      <c r="K89" s="15"/>
      <c r="L89" s="15"/>
      <c r="M89" s="15"/>
      <c r="N89" s="15"/>
      <c r="O89" s="15"/>
    </row>
    <row r="90" spans="2:15" ht="12.75">
      <c r="B90" t="s">
        <v>187</v>
      </c>
      <c r="D90" s="55">
        <f>I90/I93</f>
        <v>0.44386422976501305</v>
      </c>
      <c r="E90" s="55">
        <f>J90/J93</f>
        <v>0.46475195822454307</v>
      </c>
      <c r="F90" s="20" t="s">
        <v>31</v>
      </c>
      <c r="G90" s="20"/>
      <c r="H90" s="20"/>
      <c r="I90" s="20">
        <f>J126+M126</f>
        <v>170</v>
      </c>
      <c r="J90" s="20">
        <f>J128+M128</f>
        <v>178</v>
      </c>
      <c r="K90" s="15"/>
      <c r="L90" s="15"/>
      <c r="M90" s="15"/>
      <c r="N90" s="15"/>
      <c r="O90" s="15"/>
    </row>
    <row r="91" spans="2:15" ht="12.75">
      <c r="B91" t="s">
        <v>55</v>
      </c>
      <c r="D91" s="55">
        <f>I91/I93</f>
        <v>0.40992167101827676</v>
      </c>
      <c r="E91" s="55">
        <f>J91/J93</f>
        <v>0.38903394255874674</v>
      </c>
      <c r="F91" s="20" t="s">
        <v>32</v>
      </c>
      <c r="G91" s="20"/>
      <c r="H91" s="20"/>
      <c r="I91" s="20">
        <f>K126+N126</f>
        <v>157</v>
      </c>
      <c r="J91" s="20">
        <f>K128+N128</f>
        <v>149</v>
      </c>
      <c r="K91" s="15"/>
      <c r="L91" s="15"/>
      <c r="M91" s="15"/>
      <c r="N91" s="15"/>
      <c r="O91" s="15"/>
    </row>
    <row r="92" spans="2:15" ht="12.75">
      <c r="B92" t="s">
        <v>23</v>
      </c>
      <c r="D92" s="55">
        <f>I92/I93</f>
        <v>0.1462140992167102</v>
      </c>
      <c r="E92" s="55">
        <f>J92/J93</f>
        <v>0.1462140992167102</v>
      </c>
      <c r="F92" s="20" t="s">
        <v>33</v>
      </c>
      <c r="G92" s="20"/>
      <c r="H92" s="20"/>
      <c r="I92" s="20">
        <f>L126+O126</f>
        <v>56</v>
      </c>
      <c r="J92" s="20">
        <f>L128+O128</f>
        <v>56</v>
      </c>
      <c r="K92" s="15"/>
      <c r="L92" s="15"/>
      <c r="M92" s="15"/>
      <c r="N92" s="15"/>
      <c r="O92" s="15"/>
    </row>
    <row r="93" spans="2:15" ht="12.75">
      <c r="B93" t="s">
        <v>35</v>
      </c>
      <c r="D93" s="55">
        <f>SUM(D90:D92)</f>
        <v>1</v>
      </c>
      <c r="E93" s="55">
        <f>SUM(E90:E92)</f>
        <v>1</v>
      </c>
      <c r="F93" s="20" t="s">
        <v>2</v>
      </c>
      <c r="G93" s="20"/>
      <c r="H93" s="20"/>
      <c r="I93" s="20">
        <f>SUM(I90:I92)</f>
        <v>383</v>
      </c>
      <c r="J93" s="20">
        <f>SUM(J90:J92)</f>
        <v>383</v>
      </c>
      <c r="K93" s="15"/>
      <c r="L93" s="15"/>
      <c r="M93" s="15"/>
      <c r="N93" s="15"/>
      <c r="O93" s="15"/>
    </row>
    <row r="94" ht="12.75">
      <c r="B94" t="s">
        <v>73</v>
      </c>
    </row>
    <row r="95" spans="1:16" ht="12.75" customHeight="1">
      <c r="A95" s="149" t="s">
        <v>24</v>
      </c>
      <c r="B95" s="150" t="s">
        <v>3</v>
      </c>
      <c r="C95" s="150" t="s">
        <v>164</v>
      </c>
      <c r="D95" s="150"/>
      <c r="E95" s="150"/>
      <c r="F95" s="158" t="s">
        <v>4</v>
      </c>
      <c r="G95" s="159"/>
      <c r="H95" s="160"/>
      <c r="I95" s="153" t="s">
        <v>5</v>
      </c>
      <c r="J95" s="154"/>
      <c r="K95" s="154"/>
      <c r="L95" s="154"/>
      <c r="M95" s="154"/>
      <c r="N95" s="154"/>
      <c r="O95" s="155"/>
      <c r="P95" s="136" t="s">
        <v>6</v>
      </c>
    </row>
    <row r="96" spans="1:16" s="1" customFormat="1" ht="12.75" customHeight="1">
      <c r="A96" s="149"/>
      <c r="B96" s="151"/>
      <c r="C96" s="139" t="s">
        <v>7</v>
      </c>
      <c r="D96" s="144" t="s">
        <v>165</v>
      </c>
      <c r="E96" s="144" t="s">
        <v>166</v>
      </c>
      <c r="F96" s="139" t="s">
        <v>66</v>
      </c>
      <c r="G96" s="139" t="s">
        <v>162</v>
      </c>
      <c r="H96" s="139" t="s">
        <v>163</v>
      </c>
      <c r="I96" s="144" t="s">
        <v>167</v>
      </c>
      <c r="J96" s="141" t="s">
        <v>162</v>
      </c>
      <c r="K96" s="142"/>
      <c r="L96" s="143"/>
      <c r="M96" s="141" t="s">
        <v>163</v>
      </c>
      <c r="N96" s="142"/>
      <c r="O96" s="143"/>
      <c r="P96" s="137"/>
    </row>
    <row r="97" spans="1:16" s="1" customFormat="1" ht="12.75">
      <c r="A97" s="149"/>
      <c r="B97" s="152"/>
      <c r="C97" s="140"/>
      <c r="D97" s="145"/>
      <c r="E97" s="145"/>
      <c r="F97" s="140"/>
      <c r="G97" s="140"/>
      <c r="H97" s="140"/>
      <c r="I97" s="145"/>
      <c r="J97" s="62" t="s">
        <v>8</v>
      </c>
      <c r="K97" s="63" t="s">
        <v>9</v>
      </c>
      <c r="L97" s="63" t="s">
        <v>10</v>
      </c>
      <c r="M97" s="63" t="s">
        <v>8</v>
      </c>
      <c r="N97" s="63" t="s">
        <v>9</v>
      </c>
      <c r="O97" s="63" t="s">
        <v>10</v>
      </c>
      <c r="P97" s="138"/>
    </row>
    <row r="98" spans="1:16" s="24" customFormat="1" ht="12.75">
      <c r="A98" s="71">
        <f>A97+1</f>
        <v>1</v>
      </c>
      <c r="B98" s="43" t="s">
        <v>47</v>
      </c>
      <c r="C98" s="42">
        <v>5</v>
      </c>
      <c r="D98" s="42">
        <v>5</v>
      </c>
      <c r="E98" s="42"/>
      <c r="F98" s="22">
        <f>+G98+H98</f>
        <v>4</v>
      </c>
      <c r="G98" s="42">
        <v>4</v>
      </c>
      <c r="H98" s="42"/>
      <c r="I98" s="42">
        <v>30</v>
      </c>
      <c r="J98" s="22">
        <v>15</v>
      </c>
      <c r="K98" s="22">
        <v>15</v>
      </c>
      <c r="L98" s="22">
        <v>0</v>
      </c>
      <c r="M98" s="22">
        <v>0</v>
      </c>
      <c r="N98" s="22">
        <v>0</v>
      </c>
      <c r="O98" s="22">
        <v>0</v>
      </c>
      <c r="P98" s="21"/>
    </row>
    <row r="99" spans="1:16" s="24" customFormat="1" ht="12.75">
      <c r="A99" s="71">
        <v>2</v>
      </c>
      <c r="B99" s="21" t="s">
        <v>50</v>
      </c>
      <c r="C99" s="42">
        <v>5</v>
      </c>
      <c r="D99" s="42">
        <v>5</v>
      </c>
      <c r="E99" s="42"/>
      <c r="F99" s="22">
        <f aca="true" t="shared" si="16" ref="F99:F114">+G99+H99</f>
        <v>4</v>
      </c>
      <c r="G99" s="42">
        <v>4</v>
      </c>
      <c r="H99" s="42"/>
      <c r="I99" s="42">
        <v>30</v>
      </c>
      <c r="J99" s="22">
        <v>15</v>
      </c>
      <c r="K99" s="22">
        <v>15</v>
      </c>
      <c r="L99" s="22">
        <v>0</v>
      </c>
      <c r="M99" s="22">
        <v>0</v>
      </c>
      <c r="N99" s="22">
        <v>0</v>
      </c>
      <c r="O99" s="22">
        <v>0</v>
      </c>
      <c r="P99" s="21"/>
    </row>
    <row r="100" spans="1:16" s="24" customFormat="1" ht="12.75">
      <c r="A100" s="71">
        <v>3</v>
      </c>
      <c r="B100" s="21" t="s">
        <v>51</v>
      </c>
      <c r="C100" s="22"/>
      <c r="D100" s="42">
        <v>5</v>
      </c>
      <c r="E100" s="22"/>
      <c r="F100" s="22">
        <f t="shared" si="16"/>
        <v>4</v>
      </c>
      <c r="G100" s="22">
        <v>4</v>
      </c>
      <c r="H100" s="22"/>
      <c r="I100" s="22">
        <v>30</v>
      </c>
      <c r="J100" s="22">
        <v>15</v>
      </c>
      <c r="K100" s="22">
        <v>15</v>
      </c>
      <c r="L100" s="22">
        <v>0</v>
      </c>
      <c r="M100" s="22">
        <v>0</v>
      </c>
      <c r="N100" s="22">
        <v>0</v>
      </c>
      <c r="O100" s="22">
        <v>0</v>
      </c>
      <c r="P100" s="21"/>
    </row>
    <row r="101" spans="1:16" s="24" customFormat="1" ht="12.75">
      <c r="A101" s="71">
        <v>4</v>
      </c>
      <c r="B101" s="21" t="s">
        <v>52</v>
      </c>
      <c r="C101" s="22"/>
      <c r="D101" s="22">
        <v>6</v>
      </c>
      <c r="E101" s="22"/>
      <c r="F101" s="22">
        <f t="shared" si="16"/>
        <v>4</v>
      </c>
      <c r="G101" s="22"/>
      <c r="H101" s="22">
        <v>4</v>
      </c>
      <c r="I101" s="22">
        <v>30</v>
      </c>
      <c r="J101" s="22">
        <v>0</v>
      </c>
      <c r="K101" s="22">
        <v>0</v>
      </c>
      <c r="L101" s="22">
        <v>0</v>
      </c>
      <c r="M101" s="22">
        <v>15</v>
      </c>
      <c r="N101" s="22">
        <v>15</v>
      </c>
      <c r="O101" s="22">
        <v>0</v>
      </c>
      <c r="P101" s="21"/>
    </row>
    <row r="102" spans="1:16" s="24" customFormat="1" ht="12.75">
      <c r="A102" s="71">
        <v>5</v>
      </c>
      <c r="B102" s="21" t="s">
        <v>28</v>
      </c>
      <c r="C102" s="22"/>
      <c r="D102" s="22">
        <v>6</v>
      </c>
      <c r="E102" s="22"/>
      <c r="F102" s="22">
        <f t="shared" si="16"/>
        <v>4</v>
      </c>
      <c r="G102" s="22"/>
      <c r="H102" s="22">
        <v>4</v>
      </c>
      <c r="I102" s="22">
        <v>30</v>
      </c>
      <c r="J102" s="22">
        <v>0</v>
      </c>
      <c r="K102" s="22">
        <v>0</v>
      </c>
      <c r="L102" s="22">
        <v>0</v>
      </c>
      <c r="M102" s="22">
        <v>15</v>
      </c>
      <c r="N102" s="22">
        <v>7</v>
      </c>
      <c r="O102" s="22">
        <v>8</v>
      </c>
      <c r="P102" s="21"/>
    </row>
    <row r="103" spans="1:16" s="24" customFormat="1" ht="12.75">
      <c r="A103" s="71">
        <v>6</v>
      </c>
      <c r="B103" s="21" t="s">
        <v>81</v>
      </c>
      <c r="C103" s="22"/>
      <c r="D103" s="22">
        <v>6</v>
      </c>
      <c r="E103" s="22"/>
      <c r="F103" s="22">
        <f t="shared" si="16"/>
        <v>4</v>
      </c>
      <c r="G103" s="22"/>
      <c r="H103" s="22">
        <v>4</v>
      </c>
      <c r="I103" s="22">
        <v>40</v>
      </c>
      <c r="J103" s="23">
        <v>0</v>
      </c>
      <c r="K103" s="23">
        <v>0</v>
      </c>
      <c r="L103" s="23">
        <v>0</v>
      </c>
      <c r="M103" s="23">
        <v>10</v>
      </c>
      <c r="N103" s="23">
        <v>5</v>
      </c>
      <c r="O103" s="23">
        <v>25</v>
      </c>
      <c r="P103" s="21"/>
    </row>
    <row r="104" spans="1:16" s="1" customFormat="1" ht="12.75">
      <c r="A104" s="63">
        <v>7</v>
      </c>
      <c r="B104" s="6" t="s">
        <v>21</v>
      </c>
      <c r="C104" s="7"/>
      <c r="D104" s="8"/>
      <c r="E104" s="7">
        <v>5.6</v>
      </c>
      <c r="F104" s="17">
        <f t="shared" si="16"/>
        <v>10</v>
      </c>
      <c r="G104" s="2">
        <v>0</v>
      </c>
      <c r="H104" s="2">
        <v>10</v>
      </c>
      <c r="I104" s="2">
        <v>30</v>
      </c>
      <c r="J104" s="2">
        <v>0</v>
      </c>
      <c r="K104" s="2">
        <v>15</v>
      </c>
      <c r="L104" s="2">
        <v>0</v>
      </c>
      <c r="M104" s="2">
        <v>0</v>
      </c>
      <c r="N104" s="2">
        <v>15</v>
      </c>
      <c r="O104" s="2">
        <v>0</v>
      </c>
      <c r="P104" s="3"/>
    </row>
    <row r="105" spans="1:16" s="1" customFormat="1" ht="12.75">
      <c r="A105" s="63">
        <v>8</v>
      </c>
      <c r="B105" s="3" t="s">
        <v>56</v>
      </c>
      <c r="C105" s="2"/>
      <c r="D105" s="4">
        <v>5</v>
      </c>
      <c r="E105" s="2"/>
      <c r="F105" s="17">
        <f t="shared" si="16"/>
        <v>2</v>
      </c>
      <c r="G105" s="2">
        <v>2</v>
      </c>
      <c r="H105" s="2"/>
      <c r="I105" s="2">
        <v>14</v>
      </c>
      <c r="J105" s="2">
        <v>4</v>
      </c>
      <c r="K105" s="2">
        <v>6</v>
      </c>
      <c r="L105" s="2">
        <v>4</v>
      </c>
      <c r="M105" s="2">
        <v>0</v>
      </c>
      <c r="N105" s="2">
        <v>0</v>
      </c>
      <c r="O105" s="2">
        <v>0</v>
      </c>
      <c r="P105" s="3"/>
    </row>
    <row r="106" spans="1:16" s="1" customFormat="1" ht="12.75">
      <c r="A106" s="63">
        <v>9</v>
      </c>
      <c r="B106" s="3" t="s">
        <v>25</v>
      </c>
      <c r="C106" s="4"/>
      <c r="D106" s="4">
        <v>5</v>
      </c>
      <c r="E106" s="4"/>
      <c r="F106" s="17">
        <f t="shared" si="16"/>
        <v>2</v>
      </c>
      <c r="G106" s="4">
        <v>2</v>
      </c>
      <c r="H106" s="4"/>
      <c r="I106" s="4">
        <v>12</v>
      </c>
      <c r="J106" s="2">
        <v>4</v>
      </c>
      <c r="K106" s="2">
        <v>0</v>
      </c>
      <c r="L106" s="2">
        <v>8</v>
      </c>
      <c r="M106" s="2">
        <v>0</v>
      </c>
      <c r="N106" s="2">
        <v>0</v>
      </c>
      <c r="O106" s="2">
        <v>0</v>
      </c>
      <c r="P106" s="3"/>
    </row>
    <row r="107" spans="1:16" s="1" customFormat="1" ht="12.75">
      <c r="A107" s="63">
        <v>10</v>
      </c>
      <c r="B107" s="6" t="s">
        <v>48</v>
      </c>
      <c r="C107" s="7"/>
      <c r="D107" s="8">
        <v>5</v>
      </c>
      <c r="E107" s="7"/>
      <c r="F107" s="17">
        <f t="shared" si="16"/>
        <v>1</v>
      </c>
      <c r="G107" s="2">
        <v>1</v>
      </c>
      <c r="H107" s="2"/>
      <c r="I107" s="2">
        <v>8</v>
      </c>
      <c r="J107" s="2">
        <v>8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3"/>
    </row>
    <row r="108" spans="1:16" s="1" customFormat="1" ht="12.75">
      <c r="A108" s="63" t="s">
        <v>84</v>
      </c>
      <c r="B108" s="3" t="s">
        <v>61</v>
      </c>
      <c r="C108" s="2"/>
      <c r="D108" s="4">
        <v>5</v>
      </c>
      <c r="E108" s="2"/>
      <c r="F108" s="17">
        <f t="shared" si="16"/>
        <v>1</v>
      </c>
      <c r="G108" s="2">
        <v>1</v>
      </c>
      <c r="H108" s="2"/>
      <c r="I108" s="2">
        <v>8</v>
      </c>
      <c r="J108" s="2">
        <v>0</v>
      </c>
      <c r="K108" s="2">
        <v>8</v>
      </c>
      <c r="L108" s="2">
        <v>0</v>
      </c>
      <c r="M108" s="2">
        <v>0</v>
      </c>
      <c r="N108" s="2">
        <v>0</v>
      </c>
      <c r="O108" s="2">
        <v>0</v>
      </c>
      <c r="P108" s="27" t="s">
        <v>111</v>
      </c>
    </row>
    <row r="109" spans="1:16" s="1" customFormat="1" ht="12.75">
      <c r="A109" s="63" t="s">
        <v>85</v>
      </c>
      <c r="B109" s="3" t="s">
        <v>57</v>
      </c>
      <c r="C109" s="2"/>
      <c r="D109" s="2">
        <v>5</v>
      </c>
      <c r="E109" s="2"/>
      <c r="F109" s="17">
        <f t="shared" si="16"/>
        <v>0</v>
      </c>
      <c r="G109" s="2"/>
      <c r="H109" s="2"/>
      <c r="I109" s="2">
        <v>8</v>
      </c>
      <c r="J109" s="5">
        <v>8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27" t="s">
        <v>111</v>
      </c>
    </row>
    <row r="110" spans="1:16" s="1" customFormat="1" ht="12.75">
      <c r="A110" s="63" t="s">
        <v>87</v>
      </c>
      <c r="B110" s="3" t="s">
        <v>58</v>
      </c>
      <c r="C110" s="17">
        <v>5</v>
      </c>
      <c r="D110" s="4">
        <v>5</v>
      </c>
      <c r="E110" s="2"/>
      <c r="F110" s="17">
        <f t="shared" si="16"/>
        <v>1</v>
      </c>
      <c r="G110" s="2">
        <v>1</v>
      </c>
      <c r="H110" s="2"/>
      <c r="I110" s="2">
        <v>14</v>
      </c>
      <c r="J110" s="2">
        <v>8</v>
      </c>
      <c r="K110" s="2">
        <v>6</v>
      </c>
      <c r="L110" s="2">
        <v>0</v>
      </c>
      <c r="M110" s="2">
        <v>0</v>
      </c>
      <c r="N110" s="2">
        <v>0</v>
      </c>
      <c r="O110" s="2">
        <v>0</v>
      </c>
      <c r="P110" s="27" t="s">
        <v>110</v>
      </c>
    </row>
    <row r="111" spans="1:16" ht="12.75">
      <c r="A111" s="63" t="s">
        <v>88</v>
      </c>
      <c r="B111" s="6" t="s">
        <v>49</v>
      </c>
      <c r="C111" s="7">
        <v>5</v>
      </c>
      <c r="D111" s="8">
        <v>5</v>
      </c>
      <c r="E111" s="7"/>
      <c r="F111" s="17">
        <f t="shared" si="16"/>
        <v>0</v>
      </c>
      <c r="G111" s="7"/>
      <c r="H111" s="7"/>
      <c r="I111" s="7">
        <v>14</v>
      </c>
      <c r="J111" s="5">
        <v>8</v>
      </c>
      <c r="K111" s="5">
        <v>6</v>
      </c>
      <c r="L111" s="5">
        <v>0</v>
      </c>
      <c r="M111" s="5">
        <v>0</v>
      </c>
      <c r="N111" s="5">
        <v>0</v>
      </c>
      <c r="O111" s="5">
        <v>0</v>
      </c>
      <c r="P111" s="27" t="s">
        <v>110</v>
      </c>
    </row>
    <row r="112" spans="1:16" s="1" customFormat="1" ht="12.75">
      <c r="A112" s="63" t="s">
        <v>89</v>
      </c>
      <c r="B112" s="3" t="s">
        <v>53</v>
      </c>
      <c r="C112" s="2">
        <v>6</v>
      </c>
      <c r="D112" s="2">
        <v>6</v>
      </c>
      <c r="E112" s="2"/>
      <c r="F112" s="17">
        <f t="shared" si="16"/>
        <v>1</v>
      </c>
      <c r="G112" s="2"/>
      <c r="H112" s="2">
        <v>1</v>
      </c>
      <c r="I112" s="2">
        <v>14</v>
      </c>
      <c r="J112" s="2">
        <v>0</v>
      </c>
      <c r="K112" s="2">
        <v>0</v>
      </c>
      <c r="L112" s="2">
        <v>0</v>
      </c>
      <c r="M112" s="2">
        <v>8</v>
      </c>
      <c r="N112" s="2">
        <v>6</v>
      </c>
      <c r="O112" s="2">
        <v>0</v>
      </c>
      <c r="P112" s="27" t="s">
        <v>109</v>
      </c>
    </row>
    <row r="113" spans="1:16" s="1" customFormat="1" ht="12.75">
      <c r="A113" s="63" t="s">
        <v>90</v>
      </c>
      <c r="B113" s="3" t="s">
        <v>26</v>
      </c>
      <c r="C113" s="2">
        <v>6</v>
      </c>
      <c r="D113" s="2">
        <v>6</v>
      </c>
      <c r="E113" s="2"/>
      <c r="F113" s="17">
        <f t="shared" si="16"/>
        <v>0</v>
      </c>
      <c r="G113" s="2"/>
      <c r="H113" s="2"/>
      <c r="I113" s="2">
        <v>14</v>
      </c>
      <c r="J113" s="2">
        <v>0</v>
      </c>
      <c r="K113" s="2">
        <v>0</v>
      </c>
      <c r="L113" s="2">
        <v>0</v>
      </c>
      <c r="M113" s="2">
        <v>8</v>
      </c>
      <c r="N113" s="2">
        <v>6</v>
      </c>
      <c r="O113" s="2">
        <v>0</v>
      </c>
      <c r="P113" s="79" t="s">
        <v>109</v>
      </c>
    </row>
    <row r="114" spans="1:16" s="1" customFormat="1" ht="12.75">
      <c r="A114" s="63" t="s">
        <v>91</v>
      </c>
      <c r="B114" s="88" t="s">
        <v>54</v>
      </c>
      <c r="C114" s="4"/>
      <c r="D114" s="4">
        <v>6</v>
      </c>
      <c r="E114" s="4"/>
      <c r="F114" s="17">
        <f t="shared" si="16"/>
        <v>1</v>
      </c>
      <c r="G114" s="4"/>
      <c r="H114" s="4">
        <v>1</v>
      </c>
      <c r="I114" s="4">
        <v>9</v>
      </c>
      <c r="J114" s="2">
        <v>0</v>
      </c>
      <c r="K114" s="2">
        <v>0</v>
      </c>
      <c r="L114" s="2">
        <v>0</v>
      </c>
      <c r="M114" s="2">
        <v>9</v>
      </c>
      <c r="N114" s="2">
        <v>0</v>
      </c>
      <c r="O114" s="2">
        <v>0</v>
      </c>
      <c r="P114" s="27" t="s">
        <v>112</v>
      </c>
    </row>
    <row r="115" spans="1:16" s="109" customFormat="1" ht="24">
      <c r="A115" s="63" t="s">
        <v>92</v>
      </c>
      <c r="B115" s="119" t="s">
        <v>86</v>
      </c>
      <c r="C115" s="63"/>
      <c r="D115" s="63">
        <v>6</v>
      </c>
      <c r="E115" s="63"/>
      <c r="F115" s="71"/>
      <c r="G115" s="63"/>
      <c r="H115" s="63"/>
      <c r="I115" s="63">
        <v>9</v>
      </c>
      <c r="J115" s="115">
        <v>0</v>
      </c>
      <c r="K115" s="115">
        <v>0</v>
      </c>
      <c r="L115" s="115">
        <v>0</v>
      </c>
      <c r="M115" s="115">
        <v>9</v>
      </c>
      <c r="N115" s="115">
        <v>0</v>
      </c>
      <c r="O115" s="115">
        <v>0</v>
      </c>
      <c r="P115" s="108" t="s">
        <v>113</v>
      </c>
    </row>
    <row r="116" spans="1:16" s="1" customFormat="1" ht="12.75">
      <c r="A116" s="3"/>
      <c r="B116" s="104" t="s">
        <v>68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</row>
    <row r="117" spans="1:16" s="1" customFormat="1" ht="12.75">
      <c r="A117" s="3">
        <v>15</v>
      </c>
      <c r="B117" s="3" t="s">
        <v>135</v>
      </c>
      <c r="C117" s="2"/>
      <c r="D117" s="2">
        <v>5</v>
      </c>
      <c r="E117" s="2"/>
      <c r="F117" s="2">
        <f>G117+H117</f>
        <v>2</v>
      </c>
      <c r="G117" s="2">
        <v>2</v>
      </c>
      <c r="H117" s="2"/>
      <c r="I117" s="2">
        <v>7</v>
      </c>
      <c r="J117" s="2">
        <v>4</v>
      </c>
      <c r="K117" s="2">
        <v>3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3">
        <v>16</v>
      </c>
      <c r="B118" s="3" t="s">
        <v>136</v>
      </c>
      <c r="C118" s="2">
        <v>5</v>
      </c>
      <c r="D118" s="2">
        <v>5</v>
      </c>
      <c r="E118" s="2"/>
      <c r="F118" s="2">
        <f aca="true" t="shared" si="17" ref="F118:F125">G118+H118</f>
        <v>4</v>
      </c>
      <c r="G118" s="2">
        <v>4</v>
      </c>
      <c r="H118" s="2"/>
      <c r="I118" s="2">
        <v>20</v>
      </c>
      <c r="J118" s="2">
        <v>6</v>
      </c>
      <c r="K118" s="2">
        <v>8</v>
      </c>
      <c r="L118" s="2">
        <v>6</v>
      </c>
      <c r="M118" s="2">
        <v>0</v>
      </c>
      <c r="N118" s="2">
        <v>0</v>
      </c>
      <c r="O118" s="2">
        <v>0</v>
      </c>
      <c r="P118" s="3"/>
    </row>
    <row r="119" spans="1:16" s="1" customFormat="1" ht="12.75">
      <c r="A119" s="3">
        <v>17</v>
      </c>
      <c r="B119" s="3" t="s">
        <v>137</v>
      </c>
      <c r="C119" s="2"/>
      <c r="D119" s="2">
        <v>5</v>
      </c>
      <c r="E119" s="2"/>
      <c r="F119" s="2">
        <f t="shared" si="17"/>
        <v>1</v>
      </c>
      <c r="G119" s="2">
        <v>1</v>
      </c>
      <c r="H119" s="2"/>
      <c r="I119" s="2">
        <v>6</v>
      </c>
      <c r="J119" s="2">
        <v>6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3"/>
    </row>
    <row r="120" spans="1:16" s="1" customFormat="1" ht="12.75">
      <c r="A120" s="3">
        <v>18</v>
      </c>
      <c r="B120" s="3" t="s">
        <v>138</v>
      </c>
      <c r="C120" s="2"/>
      <c r="D120" s="2">
        <v>5</v>
      </c>
      <c r="E120" s="2"/>
      <c r="F120" s="2">
        <f t="shared" si="17"/>
        <v>2</v>
      </c>
      <c r="G120" s="2">
        <v>2</v>
      </c>
      <c r="H120" s="2"/>
      <c r="I120" s="2">
        <v>14</v>
      </c>
      <c r="J120" s="2">
        <v>4</v>
      </c>
      <c r="K120" s="2">
        <v>10</v>
      </c>
      <c r="L120" s="2">
        <v>0</v>
      </c>
      <c r="M120" s="2">
        <v>0</v>
      </c>
      <c r="N120" s="2">
        <v>0</v>
      </c>
      <c r="O120" s="2">
        <v>0</v>
      </c>
      <c r="P120" s="3"/>
    </row>
    <row r="121" spans="1:16" s="1" customFormat="1" ht="12.75">
      <c r="A121" s="3">
        <v>19</v>
      </c>
      <c r="B121" s="3" t="s">
        <v>139</v>
      </c>
      <c r="C121" s="2">
        <v>6</v>
      </c>
      <c r="D121" s="2">
        <v>6</v>
      </c>
      <c r="E121" s="2"/>
      <c r="F121" s="2">
        <f t="shared" si="17"/>
        <v>3</v>
      </c>
      <c r="G121" s="2"/>
      <c r="H121" s="2">
        <v>3</v>
      </c>
      <c r="I121" s="2">
        <v>14</v>
      </c>
      <c r="J121" s="2">
        <v>0</v>
      </c>
      <c r="K121" s="2">
        <v>0</v>
      </c>
      <c r="L121" s="2">
        <v>0</v>
      </c>
      <c r="M121" s="2">
        <v>6</v>
      </c>
      <c r="N121" s="2">
        <v>8</v>
      </c>
      <c r="O121" s="2">
        <v>0</v>
      </c>
      <c r="P121" s="3"/>
    </row>
    <row r="122" spans="1:16" s="1" customFormat="1" ht="12.75">
      <c r="A122" s="3">
        <v>20</v>
      </c>
      <c r="B122" s="3" t="s">
        <v>140</v>
      </c>
      <c r="C122" s="2"/>
      <c r="D122" s="2">
        <v>6</v>
      </c>
      <c r="E122" s="2"/>
      <c r="F122" s="2">
        <f t="shared" si="17"/>
        <v>2</v>
      </c>
      <c r="G122" s="2"/>
      <c r="H122" s="2">
        <v>2</v>
      </c>
      <c r="I122" s="2">
        <v>6</v>
      </c>
      <c r="J122" s="2">
        <v>0</v>
      </c>
      <c r="K122" s="2">
        <v>0</v>
      </c>
      <c r="L122" s="2">
        <v>0</v>
      </c>
      <c r="M122" s="2">
        <v>6</v>
      </c>
      <c r="N122" s="2">
        <v>0</v>
      </c>
      <c r="O122" s="2">
        <v>0</v>
      </c>
      <c r="P122" s="3"/>
    </row>
    <row r="123" spans="1:16" s="1" customFormat="1" ht="12.75">
      <c r="A123" s="3">
        <v>21</v>
      </c>
      <c r="B123" s="95" t="s">
        <v>141</v>
      </c>
      <c r="C123" s="2"/>
      <c r="D123" s="2">
        <v>6</v>
      </c>
      <c r="E123" s="2"/>
      <c r="F123" s="2">
        <f t="shared" si="17"/>
        <v>1</v>
      </c>
      <c r="G123" s="2"/>
      <c r="H123" s="2">
        <v>1</v>
      </c>
      <c r="I123" s="2">
        <v>5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5</v>
      </c>
      <c r="P123" s="3"/>
    </row>
    <row r="124" spans="1:16" s="1" customFormat="1" ht="12.75">
      <c r="A124" s="3">
        <v>22</v>
      </c>
      <c r="B124" s="3" t="s">
        <v>142</v>
      </c>
      <c r="C124" s="2"/>
      <c r="D124" s="2">
        <v>6</v>
      </c>
      <c r="E124" s="2"/>
      <c r="F124" s="2">
        <f t="shared" si="17"/>
        <v>1</v>
      </c>
      <c r="G124" s="2"/>
      <c r="H124" s="2">
        <v>1</v>
      </c>
      <c r="I124" s="2">
        <v>6</v>
      </c>
      <c r="J124" s="2">
        <v>0</v>
      </c>
      <c r="K124" s="2">
        <v>0</v>
      </c>
      <c r="L124" s="2">
        <v>0</v>
      </c>
      <c r="M124" s="2">
        <v>6</v>
      </c>
      <c r="N124" s="2">
        <v>0</v>
      </c>
      <c r="O124" s="2">
        <v>0</v>
      </c>
      <c r="P124" s="3"/>
    </row>
    <row r="125" spans="1:16" s="1" customFormat="1" ht="12.75">
      <c r="A125" s="3">
        <v>23</v>
      </c>
      <c r="B125" s="3" t="s">
        <v>143</v>
      </c>
      <c r="C125" s="2"/>
      <c r="D125" s="2">
        <v>6</v>
      </c>
      <c r="E125" s="2"/>
      <c r="F125" s="2">
        <f t="shared" si="17"/>
        <v>1</v>
      </c>
      <c r="G125" s="2"/>
      <c r="H125" s="2">
        <v>1</v>
      </c>
      <c r="I125" s="2">
        <v>6</v>
      </c>
      <c r="J125" s="2">
        <v>0</v>
      </c>
      <c r="K125" s="2">
        <v>0</v>
      </c>
      <c r="L125" s="2">
        <v>0</v>
      </c>
      <c r="M125" s="2">
        <v>6</v>
      </c>
      <c r="N125" s="2">
        <v>0</v>
      </c>
      <c r="O125" s="2">
        <v>0</v>
      </c>
      <c r="P125" s="3"/>
    </row>
    <row r="126" spans="1:16" s="13" customFormat="1" ht="12.75">
      <c r="A126" s="11"/>
      <c r="B126" s="11" t="s">
        <v>93</v>
      </c>
      <c r="C126" s="12">
        <v>6</v>
      </c>
      <c r="D126" s="11"/>
      <c r="E126" s="11"/>
      <c r="F126" s="12">
        <f>SUM(F98:F125)</f>
        <v>60</v>
      </c>
      <c r="G126" s="12">
        <f>SUM(G98:G125)</f>
        <v>28</v>
      </c>
      <c r="H126" s="12">
        <f>SUM(H98:H125)</f>
        <v>32</v>
      </c>
      <c r="I126" s="12">
        <f aca="true" t="shared" si="18" ref="I126:O126">SUM(I98:I125)-I109-I111-I113-I115</f>
        <v>383</v>
      </c>
      <c r="J126" s="12">
        <f t="shared" si="18"/>
        <v>89</v>
      </c>
      <c r="K126" s="12">
        <f t="shared" si="18"/>
        <v>101</v>
      </c>
      <c r="L126" s="12">
        <f t="shared" si="18"/>
        <v>18</v>
      </c>
      <c r="M126" s="12">
        <f t="shared" si="18"/>
        <v>81</v>
      </c>
      <c r="N126" s="12">
        <f t="shared" si="18"/>
        <v>56</v>
      </c>
      <c r="O126" s="12">
        <f t="shared" si="18"/>
        <v>38</v>
      </c>
      <c r="P126" s="11"/>
    </row>
    <row r="127" spans="2:16" s="15" customFormat="1" ht="12.75">
      <c r="B127" s="15" t="s">
        <v>95</v>
      </c>
      <c r="C127" s="78"/>
      <c r="J127" s="161">
        <f>SUM(J126:L126)</f>
        <v>208</v>
      </c>
      <c r="K127" s="161"/>
      <c r="L127" s="161"/>
      <c r="M127" s="161">
        <f>SUM(M126:O126)</f>
        <v>175</v>
      </c>
      <c r="N127" s="161"/>
      <c r="O127" s="161"/>
      <c r="P127" s="14"/>
    </row>
    <row r="128" spans="1:16" s="13" customFormat="1" ht="12.75">
      <c r="A128" s="11"/>
      <c r="B128" s="11" t="s">
        <v>94</v>
      </c>
      <c r="C128" s="12">
        <v>6</v>
      </c>
      <c r="D128" s="11"/>
      <c r="E128" s="11"/>
      <c r="F128" s="12">
        <f>SUM(F98:F125)</f>
        <v>60</v>
      </c>
      <c r="G128" s="12">
        <f>SUM(G98:G125)</f>
        <v>28</v>
      </c>
      <c r="H128" s="12">
        <f>SUM(H98:H125)</f>
        <v>32</v>
      </c>
      <c r="I128" s="12">
        <f aca="true" t="shared" si="19" ref="I128:O128">SUM(I98:I125)-I108-I110-I112-I114</f>
        <v>383</v>
      </c>
      <c r="J128" s="12">
        <f t="shared" si="19"/>
        <v>97</v>
      </c>
      <c r="K128" s="12">
        <f t="shared" si="19"/>
        <v>93</v>
      </c>
      <c r="L128" s="12">
        <f t="shared" si="19"/>
        <v>18</v>
      </c>
      <c r="M128" s="12">
        <f t="shared" si="19"/>
        <v>81</v>
      </c>
      <c r="N128" s="12">
        <f t="shared" si="19"/>
        <v>56</v>
      </c>
      <c r="O128" s="12">
        <f t="shared" si="19"/>
        <v>38</v>
      </c>
      <c r="P128" s="11"/>
    </row>
    <row r="129" spans="2:16" s="15" customFormat="1" ht="12.75">
      <c r="B129" s="15" t="s">
        <v>96</v>
      </c>
      <c r="J129" s="161">
        <f>SUM(J128:L128)</f>
        <v>208</v>
      </c>
      <c r="K129" s="161"/>
      <c r="L129" s="161"/>
      <c r="M129" s="161">
        <f>SUM(M128:O128)</f>
        <v>175</v>
      </c>
      <c r="N129" s="161"/>
      <c r="O129" s="161"/>
      <c r="P129" s="14"/>
    </row>
    <row r="130" spans="1:16" ht="12.75">
      <c r="A130" s="1"/>
      <c r="B130" s="60"/>
      <c r="C130" s="83"/>
      <c r="D130" s="83"/>
      <c r="E130" s="83"/>
      <c r="F130" s="84"/>
      <c r="K130" s="29"/>
      <c r="L130" s="29"/>
      <c r="M130" s="29"/>
      <c r="N130" s="57"/>
      <c r="O130" s="10"/>
      <c r="P130" s="9"/>
    </row>
    <row r="131" spans="1:16" ht="12.75">
      <c r="A131" s="1"/>
      <c r="B131" s="84" t="s">
        <v>168</v>
      </c>
      <c r="F131" s="29">
        <f>SUM(F98:F115)</f>
        <v>43</v>
      </c>
      <c r="G131" s="29">
        <f>SUM(G98:G115)</f>
        <v>19</v>
      </c>
      <c r="H131" s="29">
        <f>SUM(H98:H115)</f>
        <v>24</v>
      </c>
      <c r="K131" s="29"/>
      <c r="L131" s="29"/>
      <c r="M131" s="29"/>
      <c r="N131" s="57"/>
      <c r="O131" s="10"/>
      <c r="P131" s="9"/>
    </row>
    <row r="132" spans="1:16" ht="12.75">
      <c r="A132" s="1"/>
      <c r="B132" s="84" t="s">
        <v>170</v>
      </c>
      <c r="F132">
        <f>SUM(F117:F125)</f>
        <v>17</v>
      </c>
      <c r="G132">
        <f>SUM(G117:G125)</f>
        <v>9</v>
      </c>
      <c r="H132">
        <f>SUM(H117:H125)</f>
        <v>8</v>
      </c>
      <c r="K132" s="29"/>
      <c r="L132" s="29"/>
      <c r="M132" s="29"/>
      <c r="N132" s="57"/>
      <c r="O132" s="10"/>
      <c r="P132" s="9"/>
    </row>
    <row r="133" spans="1:16" ht="12.75">
      <c r="A133" s="1"/>
      <c r="B133" s="58"/>
      <c r="C133" s="83"/>
      <c r="D133" s="83"/>
      <c r="E133" s="83"/>
      <c r="F133" s="84"/>
      <c r="G133" s="15">
        <f>SUM(G131:G132)</f>
        <v>28</v>
      </c>
      <c r="H133" s="15">
        <f>SUM(H131:H132)</f>
        <v>32</v>
      </c>
      <c r="K133" s="29"/>
      <c r="L133" s="29"/>
      <c r="M133" s="29"/>
      <c r="N133" s="57"/>
      <c r="O133" s="10"/>
      <c r="P133" s="9"/>
    </row>
    <row r="134" spans="1:16" ht="12.75">
      <c r="A134" s="1"/>
      <c r="B134" s="60"/>
      <c r="C134" s="83"/>
      <c r="D134" s="83"/>
      <c r="E134" s="83"/>
      <c r="F134" s="84"/>
      <c r="K134" s="29"/>
      <c r="L134" s="29"/>
      <c r="M134" s="29"/>
      <c r="N134" s="57"/>
      <c r="O134" s="10"/>
      <c r="P134" s="9"/>
    </row>
    <row r="135" spans="1:16" ht="12.75">
      <c r="A135" s="1"/>
      <c r="B135" s="60"/>
      <c r="C135" s="83"/>
      <c r="D135" s="83"/>
      <c r="E135" s="83"/>
      <c r="F135" s="84"/>
      <c r="K135" s="29"/>
      <c r="L135" s="29"/>
      <c r="M135" s="29"/>
      <c r="N135" s="57"/>
      <c r="O135" s="10"/>
      <c r="P135" s="9"/>
    </row>
    <row r="136" spans="1:16" ht="12.75">
      <c r="A136" s="1"/>
      <c r="B136" s="134" t="s">
        <v>62</v>
      </c>
      <c r="C136" s="135"/>
      <c r="D136" s="135"/>
      <c r="E136" s="135"/>
      <c r="F136" s="84"/>
      <c r="N136" s="57"/>
      <c r="O136" s="10"/>
      <c r="P136" s="9"/>
    </row>
    <row r="137" spans="2:15" s="25" customFormat="1" ht="12.75">
      <c r="B137" s="25" t="s">
        <v>64</v>
      </c>
      <c r="F137" s="50">
        <f>SUM(F98:F103)</f>
        <v>24</v>
      </c>
      <c r="G137" s="50"/>
      <c r="H137" s="50"/>
      <c r="I137" s="25">
        <f>SUM(I98:I103)</f>
        <v>190</v>
      </c>
      <c r="J137" s="25">
        <f aca="true" t="shared" si="20" ref="J137:O137">SUM(J98:J103)</f>
        <v>45</v>
      </c>
      <c r="K137" s="25">
        <f t="shared" si="20"/>
        <v>45</v>
      </c>
      <c r="L137" s="25">
        <f t="shared" si="20"/>
        <v>0</v>
      </c>
      <c r="M137" s="25">
        <f t="shared" si="20"/>
        <v>40</v>
      </c>
      <c r="N137" s="25">
        <f t="shared" si="20"/>
        <v>27</v>
      </c>
      <c r="O137" s="25">
        <f t="shared" si="20"/>
        <v>33</v>
      </c>
    </row>
    <row r="138" spans="6:8" s="25" customFormat="1" ht="12.75">
      <c r="F138" s="50"/>
      <c r="G138" s="50"/>
      <c r="H138" s="50"/>
    </row>
    <row r="139" spans="6:8" s="25" customFormat="1" ht="12.75">
      <c r="F139" s="50"/>
      <c r="G139" s="50"/>
      <c r="H139" s="50"/>
    </row>
    <row r="140" spans="2:8" s="25" customFormat="1" ht="12.75">
      <c r="B140" s="92" t="s">
        <v>156</v>
      </c>
      <c r="C140" s="13"/>
      <c r="D140" s="13"/>
      <c r="E140" s="13"/>
      <c r="F140" s="13">
        <f>F141+F142</f>
        <v>180</v>
      </c>
      <c r="G140" s="50"/>
      <c r="H140" s="50"/>
    </row>
    <row r="141" spans="2:8" s="25" customFormat="1" ht="12.75">
      <c r="B141" s="82" t="s">
        <v>171</v>
      </c>
      <c r="C141" s="13"/>
      <c r="D141" s="13"/>
      <c r="E141" s="13"/>
      <c r="F141" s="13">
        <f>F25+F77+F131</f>
        <v>145</v>
      </c>
      <c r="G141" s="50"/>
      <c r="H141" s="50"/>
    </row>
    <row r="142" spans="2:8" s="25" customFormat="1" ht="12.75">
      <c r="B142" s="82" t="s">
        <v>172</v>
      </c>
      <c r="C142" s="13"/>
      <c r="D142" s="13"/>
      <c r="E142" s="13"/>
      <c r="F142" s="13">
        <f>F78+F132</f>
        <v>35</v>
      </c>
      <c r="G142" s="50"/>
      <c r="H142" s="50"/>
    </row>
    <row r="143" spans="2:8" s="25" customFormat="1" ht="12.75">
      <c r="B143" s="82"/>
      <c r="C143" s="13"/>
      <c r="D143" s="13"/>
      <c r="E143" s="13"/>
      <c r="F143" s="13"/>
      <c r="G143" s="50"/>
      <c r="H143" s="50"/>
    </row>
    <row r="144" spans="2:5" ht="12.75">
      <c r="B144" t="s">
        <v>62</v>
      </c>
      <c r="D144" t="s">
        <v>75</v>
      </c>
      <c r="E144" t="s">
        <v>76</v>
      </c>
    </row>
    <row r="145" spans="2:15" s="39" customFormat="1" ht="12.75">
      <c r="B145" s="39" t="s">
        <v>63</v>
      </c>
      <c r="D145" s="39">
        <v>300</v>
      </c>
      <c r="E145" s="39">
        <v>36</v>
      </c>
      <c r="F145" s="39">
        <f>+F29+F82</f>
        <v>54</v>
      </c>
      <c r="I145" s="39">
        <f aca="true" t="shared" si="21" ref="I145:O145">+I29+I82</f>
        <v>304</v>
      </c>
      <c r="J145" s="39">
        <f t="shared" si="21"/>
        <v>105</v>
      </c>
      <c r="K145" s="39">
        <f t="shared" si="21"/>
        <v>120</v>
      </c>
      <c r="L145" s="39">
        <f t="shared" si="21"/>
        <v>15</v>
      </c>
      <c r="M145" s="39">
        <f t="shared" si="21"/>
        <v>49</v>
      </c>
      <c r="N145" s="39">
        <f t="shared" si="21"/>
        <v>15</v>
      </c>
      <c r="O145" s="39">
        <f t="shared" si="21"/>
        <v>0</v>
      </c>
    </row>
    <row r="146" spans="2:15" s="25" customFormat="1" ht="12.75">
      <c r="B146" s="25" t="s">
        <v>64</v>
      </c>
      <c r="D146" s="25">
        <v>300</v>
      </c>
      <c r="E146" s="25">
        <v>36</v>
      </c>
      <c r="F146" s="25">
        <f>+F30+F83+F137</f>
        <v>41</v>
      </c>
      <c r="I146" s="25">
        <f aca="true" t="shared" si="22" ref="I146:O146">+I30+I83+I137</f>
        <v>300</v>
      </c>
      <c r="J146" s="25">
        <f t="shared" si="22"/>
        <v>60</v>
      </c>
      <c r="K146" s="25">
        <f t="shared" si="22"/>
        <v>60</v>
      </c>
      <c r="L146" s="25">
        <f t="shared" si="22"/>
        <v>0</v>
      </c>
      <c r="M146" s="25">
        <f t="shared" si="22"/>
        <v>80</v>
      </c>
      <c r="N146" s="25">
        <f t="shared" si="22"/>
        <v>47</v>
      </c>
      <c r="O146" s="25">
        <f t="shared" si="22"/>
        <v>53</v>
      </c>
    </row>
    <row r="147" spans="2:15" s="40" customFormat="1" ht="12.75">
      <c r="B147" s="40" t="s">
        <v>65</v>
      </c>
      <c r="D147" s="40">
        <v>60</v>
      </c>
      <c r="E147" s="40">
        <v>3</v>
      </c>
      <c r="F147" s="40">
        <f>+F31</f>
        <v>6</v>
      </c>
      <c r="I147" s="40">
        <f>+SUM(I31:I31)</f>
        <v>60</v>
      </c>
      <c r="J147" s="40">
        <f aca="true" t="shared" si="23" ref="J147:O147">+SUM(J31:J31)</f>
        <v>30</v>
      </c>
      <c r="K147" s="40">
        <f t="shared" si="23"/>
        <v>0</v>
      </c>
      <c r="L147" s="40">
        <f t="shared" si="23"/>
        <v>0</v>
      </c>
      <c r="M147" s="40">
        <f t="shared" si="23"/>
        <v>30</v>
      </c>
      <c r="N147" s="40">
        <f t="shared" si="23"/>
        <v>0</v>
      </c>
      <c r="O147" s="40">
        <f t="shared" si="23"/>
        <v>0</v>
      </c>
    </row>
    <row r="148" spans="2:15" s="40" customFormat="1" ht="12.75">
      <c r="B148" s="40" t="s">
        <v>14</v>
      </c>
      <c r="D148" s="40">
        <v>30</v>
      </c>
      <c r="E148" s="40">
        <v>2</v>
      </c>
      <c r="F148" s="40">
        <f>+F32</f>
        <v>2</v>
      </c>
      <c r="I148" s="40">
        <f>SUM(I32:I32)</f>
        <v>30</v>
      </c>
      <c r="J148" s="40">
        <f aca="true" t="shared" si="24" ref="J148:O148">SUM(J32:J32)</f>
        <v>0</v>
      </c>
      <c r="K148" s="40">
        <f t="shared" si="24"/>
        <v>0</v>
      </c>
      <c r="L148" s="40">
        <f t="shared" si="24"/>
        <v>30</v>
      </c>
      <c r="M148" s="40">
        <f t="shared" si="24"/>
        <v>0</v>
      </c>
      <c r="N148" s="40">
        <f t="shared" si="24"/>
        <v>0</v>
      </c>
      <c r="O148" s="40">
        <f t="shared" si="24"/>
        <v>0</v>
      </c>
    </row>
    <row r="149" spans="2:15" s="40" customFormat="1" ht="12.75">
      <c r="B149" s="40" t="s">
        <v>22</v>
      </c>
      <c r="D149" s="40">
        <v>0</v>
      </c>
      <c r="E149" s="40">
        <v>0</v>
      </c>
      <c r="F149" s="40">
        <f>+F84</f>
        <v>1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</row>
    <row r="150" spans="1:15" ht="12.75">
      <c r="A150" s="49"/>
      <c r="B150" s="49" t="s">
        <v>74</v>
      </c>
      <c r="C150" s="49"/>
      <c r="D150" s="49">
        <v>120</v>
      </c>
      <c r="E150" s="49">
        <v>5</v>
      </c>
      <c r="F150" s="49">
        <f>+F33+F85</f>
        <v>5</v>
      </c>
      <c r="G150" s="49"/>
      <c r="H150" s="49"/>
      <c r="I150" s="49">
        <f aca="true" t="shared" si="25" ref="I150:O150">+I33+I85</f>
        <v>90</v>
      </c>
      <c r="J150" s="49">
        <f t="shared" si="25"/>
        <v>0</v>
      </c>
      <c r="K150" s="49">
        <f t="shared" si="25"/>
        <v>45</v>
      </c>
      <c r="L150" s="49">
        <f t="shared" si="25"/>
        <v>0</v>
      </c>
      <c r="M150" s="49">
        <f t="shared" si="25"/>
        <v>0</v>
      </c>
      <c r="N150" s="49">
        <f t="shared" si="25"/>
        <v>45</v>
      </c>
      <c r="O150" s="49">
        <f t="shared" si="25"/>
        <v>0</v>
      </c>
    </row>
    <row r="151" spans="1:15" ht="12.75">
      <c r="A151" s="52"/>
      <c r="B151" s="53" t="s">
        <v>66</v>
      </c>
      <c r="C151" s="52"/>
      <c r="D151" s="52">
        <f>SUM(D145:D150)</f>
        <v>810</v>
      </c>
      <c r="E151" s="52">
        <f>SUM(E145:E150)</f>
        <v>82</v>
      </c>
      <c r="F151" s="52">
        <f>SUM(F145:F150)</f>
        <v>109</v>
      </c>
      <c r="G151" s="52"/>
      <c r="H151" s="52"/>
      <c r="I151" s="52">
        <f>+SUM(I145:I150)</f>
        <v>784</v>
      </c>
      <c r="J151" s="52">
        <f aca="true" t="shared" si="26" ref="J151:O151">+SUM(J145:J150)</f>
        <v>195</v>
      </c>
      <c r="K151" s="52">
        <f t="shared" si="26"/>
        <v>225</v>
      </c>
      <c r="L151" s="15">
        <f t="shared" si="26"/>
        <v>45</v>
      </c>
      <c r="M151" s="15">
        <f t="shared" si="26"/>
        <v>159</v>
      </c>
      <c r="N151" s="15">
        <f t="shared" si="26"/>
        <v>107</v>
      </c>
      <c r="O151" s="15">
        <f t="shared" si="26"/>
        <v>53</v>
      </c>
    </row>
    <row r="152" spans="2:10" ht="12.75">
      <c r="B152" s="81" t="s">
        <v>104</v>
      </c>
      <c r="C152" s="20"/>
      <c r="D152" s="20"/>
      <c r="E152" s="20"/>
      <c r="F152" s="20"/>
      <c r="G152" s="20"/>
      <c r="H152" s="20"/>
      <c r="I152" s="20"/>
      <c r="J152" s="20"/>
    </row>
    <row r="153" spans="2:10" ht="12.75">
      <c r="B153" s="20"/>
      <c r="C153" s="65" t="s">
        <v>66</v>
      </c>
      <c r="D153" s="65" t="s">
        <v>34</v>
      </c>
      <c r="E153" s="65" t="s">
        <v>82</v>
      </c>
      <c r="F153" s="65" t="s">
        <v>34</v>
      </c>
      <c r="G153" s="65"/>
      <c r="H153" s="65"/>
      <c r="I153" s="65" t="s">
        <v>83</v>
      </c>
      <c r="J153" s="65" t="s">
        <v>34</v>
      </c>
    </row>
    <row r="154" spans="2:10" ht="12.75">
      <c r="B154" s="65" t="s">
        <v>69</v>
      </c>
      <c r="C154" s="20">
        <f>+E154+I154</f>
        <v>558</v>
      </c>
      <c r="D154" s="75">
        <f>+C154/C$157</f>
        <v>0.465</v>
      </c>
      <c r="E154" s="20">
        <f>SUM(J$12:J$22)+SUM(M$12:M$22)+SUM(J$49:J$60)+SUM(M$49:M$60)+SUM(J$98:J$108)+SUM(M$98:M$108)+J$62+M$62+J$110+J$112+J$114+M$110+M$112+M$114</f>
        <v>453</v>
      </c>
      <c r="F154" s="75">
        <f>+E154/E$157</f>
        <v>0.4575757575757576</v>
      </c>
      <c r="G154" s="75"/>
      <c r="H154" s="75"/>
      <c r="I154" s="76">
        <f>+SUM(J$65:J$71)+SUM(M$65:M$71)+SUM(J$117:J$125)+SUM(M$117:M$125)</f>
        <v>105</v>
      </c>
      <c r="J154" s="75">
        <f>+I154/I$157</f>
        <v>0.5</v>
      </c>
    </row>
    <row r="155" spans="2:10" ht="12.75">
      <c r="B155" s="65" t="s">
        <v>70</v>
      </c>
      <c r="C155" s="20">
        <f>+E155+I155</f>
        <v>521</v>
      </c>
      <c r="D155" s="75">
        <f>+C155/C$157</f>
        <v>0.43416666666666665</v>
      </c>
      <c r="E155" s="76">
        <f>SUM(K$12:K$22)+SUM(N$12:N$22)+SUM(K$49:K$60)+SUM(N$49:N$60)+SUM(K$98:K$108)+SUM(N$98:N$108)+K$62+N$62+K$110+K$112+K$114+N$110+N$112+N$114</f>
        <v>427</v>
      </c>
      <c r="F155" s="75">
        <f>+E155/E$157</f>
        <v>0.4313131313131313</v>
      </c>
      <c r="G155" s="75"/>
      <c r="H155" s="75"/>
      <c r="I155" s="76">
        <f>+SUM(K$65:K$71)+SUM(N$65:N$71)+SUM(K$117:K$125)+SUM(N$117:N$125)</f>
        <v>94</v>
      </c>
      <c r="J155" s="75">
        <f>+I155/I$157</f>
        <v>0.44761904761904764</v>
      </c>
    </row>
    <row r="156" spans="2:10" ht="12.75">
      <c r="B156" s="65" t="s">
        <v>71</v>
      </c>
      <c r="C156" s="20">
        <f>+E156+I156</f>
        <v>121</v>
      </c>
      <c r="D156" s="75">
        <f>+C156/C$157</f>
        <v>0.10083333333333333</v>
      </c>
      <c r="E156" s="76">
        <f>SUM(L$12:L$22)+SUM(O$12:O$22)+SUM(L$49:L$60)+SUM(O$49:O$60)+SUM(L$98:L$108)+SUM(O$98:O$108)+L$62+O$62+L$110+L$112+L$114+O$110+O$112+O$114</f>
        <v>110</v>
      </c>
      <c r="F156" s="75">
        <f>+E156/E$157</f>
        <v>0.1111111111111111</v>
      </c>
      <c r="G156" s="75"/>
      <c r="H156" s="75"/>
      <c r="I156" s="76">
        <f>+SUM(L$65:L$71)+SUM(O$65:O$71)+SUM(L$117:L$125)+SUM(O$117:O$125)</f>
        <v>11</v>
      </c>
      <c r="J156" s="75">
        <f>+I156/I$157</f>
        <v>0.05238095238095238</v>
      </c>
    </row>
    <row r="157" spans="2:10" ht="12.75">
      <c r="B157" s="65" t="s">
        <v>66</v>
      </c>
      <c r="C157" s="20">
        <f>+E157+I157</f>
        <v>1200</v>
      </c>
      <c r="D157" s="75">
        <f>+C157/C$157</f>
        <v>1</v>
      </c>
      <c r="E157" s="20">
        <f>SUM(E154:E156)</f>
        <v>990</v>
      </c>
      <c r="F157" s="75">
        <f>+E157/E$157</f>
        <v>1</v>
      </c>
      <c r="G157" s="75"/>
      <c r="H157" s="75"/>
      <c r="I157" s="20">
        <f>SUM(I154:I156)</f>
        <v>210</v>
      </c>
      <c r="J157" s="75">
        <f>+I157/I$157</f>
        <v>1</v>
      </c>
    </row>
    <row r="158" spans="2:10" ht="12.75">
      <c r="B158" s="81" t="s">
        <v>105</v>
      </c>
      <c r="C158" s="20"/>
      <c r="D158" s="20"/>
      <c r="E158" s="20"/>
      <c r="F158" s="20"/>
      <c r="G158" s="20"/>
      <c r="H158" s="20"/>
      <c r="I158" s="20"/>
      <c r="J158" s="20"/>
    </row>
    <row r="159" spans="2:10" ht="12.75">
      <c r="B159" s="20"/>
      <c r="C159" s="65" t="s">
        <v>66</v>
      </c>
      <c r="D159" s="65" t="s">
        <v>34</v>
      </c>
      <c r="E159" s="65" t="s">
        <v>82</v>
      </c>
      <c r="F159" s="65" t="s">
        <v>34</v>
      </c>
      <c r="G159" s="65"/>
      <c r="H159" s="65"/>
      <c r="I159" s="65" t="s">
        <v>83</v>
      </c>
      <c r="J159" s="65" t="s">
        <v>34</v>
      </c>
    </row>
    <row r="160" spans="2:10" ht="12.75">
      <c r="B160" s="65" t="s">
        <v>69</v>
      </c>
      <c r="C160" s="20">
        <f>+E160+I160</f>
        <v>566</v>
      </c>
      <c r="D160" s="75">
        <f>+C160/C$157</f>
        <v>0.4716666666666667</v>
      </c>
      <c r="E160" s="76">
        <f>SUM(J$12:J$22)+SUM(M$12:M$22)+SUM(J$49:J$60)+SUM(M$49:M$60)+SUM(J$98:J$107)+SUM(M$98:M$107)+J$62+M$62+J$109+J$111+J$113+J$115++M$109+M$111+M$113+M$115</f>
        <v>461</v>
      </c>
      <c r="F160" s="75">
        <f>+E160/E$157</f>
        <v>0.46565656565656566</v>
      </c>
      <c r="G160" s="75"/>
      <c r="H160" s="75"/>
      <c r="I160" s="76">
        <f>+SUM(J$65:J$71)+SUM(M$65:M$71)+SUM(J$117:J$125)+SUM(M$117:M$125)</f>
        <v>105</v>
      </c>
      <c r="J160" s="75">
        <f>+I160/I$157</f>
        <v>0.5</v>
      </c>
    </row>
    <row r="161" spans="2:10" ht="12.75">
      <c r="B161" s="65" t="s">
        <v>70</v>
      </c>
      <c r="C161" s="20">
        <f>+E161+I161</f>
        <v>513</v>
      </c>
      <c r="D161" s="75">
        <f>+C161/C$157</f>
        <v>0.4275</v>
      </c>
      <c r="E161" s="76">
        <f>SUM(K$12:K$22)+SUM(N$12:N$22)+SUM(K$49:K$60)+SUM(N$49:N$60)+SUM(K$98:K$107)+SUM(N$98:N$107)+K$62+N$62+K$109+K$111+K$113+K$115++N$109+N$111+N$113+N$115</f>
        <v>419</v>
      </c>
      <c r="F161" s="75">
        <f>+E161/E$157</f>
        <v>0.42323232323232324</v>
      </c>
      <c r="G161" s="75"/>
      <c r="H161" s="75"/>
      <c r="I161" s="76">
        <f>+SUM(K$65:K$71)+SUM(N$65:N$71)+SUM(K$117:K$125)+SUM(N$117:N$125)</f>
        <v>94</v>
      </c>
      <c r="J161" s="75">
        <f>+I161/I$157</f>
        <v>0.44761904761904764</v>
      </c>
    </row>
    <row r="162" spans="2:10" ht="12.75">
      <c r="B162" s="65" t="s">
        <v>71</v>
      </c>
      <c r="C162" s="20">
        <f>+E162+I162</f>
        <v>121</v>
      </c>
      <c r="D162" s="75">
        <f>+C162/C$157</f>
        <v>0.10083333333333333</v>
      </c>
      <c r="E162" s="76">
        <f>SUM(L$12:L$22)+SUM(O$12:O$22)+SUM(L$49:L$60)+SUM(O$49:O$60)+SUM(L$98:L$107)+SUM(O$98:O$107)+L$62+O$62+L$109+L$111+L$113+L$115+O$109+O$111+O$113+O$115</f>
        <v>110</v>
      </c>
      <c r="F162" s="75">
        <f>+E162/E$157</f>
        <v>0.1111111111111111</v>
      </c>
      <c r="G162" s="75"/>
      <c r="H162" s="75"/>
      <c r="I162" s="76">
        <f>+SUM(L$65:L$71)+SUM(O$65:O$71)+SUM(L$117:L$125)+SUM(O$117:O$125)</f>
        <v>11</v>
      </c>
      <c r="J162" s="75">
        <f>+I162/I$157</f>
        <v>0.05238095238095238</v>
      </c>
    </row>
    <row r="163" spans="2:10" ht="12.75">
      <c r="B163" s="65" t="s">
        <v>66</v>
      </c>
      <c r="C163" s="20">
        <f>+E163+I163</f>
        <v>1200</v>
      </c>
      <c r="D163" s="75">
        <f>+C163/C$157</f>
        <v>1</v>
      </c>
      <c r="E163" s="20">
        <f>SUM(E160:E162)</f>
        <v>990</v>
      </c>
      <c r="F163" s="75">
        <f>+E163/E$157</f>
        <v>1</v>
      </c>
      <c r="G163" s="75"/>
      <c r="H163" s="75"/>
      <c r="I163" s="20">
        <f>SUM(I160:I162)</f>
        <v>210</v>
      </c>
      <c r="J163" s="75">
        <f>+I163/I$157</f>
        <v>1</v>
      </c>
    </row>
    <row r="164" spans="2:10" ht="12.75">
      <c r="B164" s="81" t="s">
        <v>106</v>
      </c>
      <c r="C164" s="20"/>
      <c r="D164" s="20"/>
      <c r="E164" s="20"/>
      <c r="F164" s="20"/>
      <c r="G164" s="20"/>
      <c r="H164" s="20"/>
      <c r="I164" s="20"/>
      <c r="J164" s="20"/>
    </row>
    <row r="165" spans="2:10" ht="12.75">
      <c r="B165" s="20"/>
      <c r="C165" s="65" t="s">
        <v>66</v>
      </c>
      <c r="D165" s="65" t="s">
        <v>34</v>
      </c>
      <c r="E165" s="65" t="s">
        <v>82</v>
      </c>
      <c r="F165" s="65" t="s">
        <v>34</v>
      </c>
      <c r="G165" s="65"/>
      <c r="H165" s="65"/>
      <c r="I165" s="65" t="s">
        <v>83</v>
      </c>
      <c r="J165" s="65" t="s">
        <v>34</v>
      </c>
    </row>
    <row r="166" spans="2:10" ht="12.75">
      <c r="B166" s="65" t="s">
        <v>69</v>
      </c>
      <c r="C166" s="20">
        <f>+E166+I166</f>
        <v>552</v>
      </c>
      <c r="D166" s="75">
        <f>+C166/C$157</f>
        <v>0.46</v>
      </c>
      <c r="E166" s="76">
        <f>SUM(J$12:J$22)+SUM(M$12:M$22)+SUM(J$49:J$59)+SUM(M$49:M$59)+SUM(J$98:J$108)+SUM(M$98:M$108)+J$61+J$63+M$61+M$63++J$110+J$112+J$114+M$110+M$112+M$114</f>
        <v>447</v>
      </c>
      <c r="F166" s="75">
        <f>+E166/E$157</f>
        <v>0.45151515151515154</v>
      </c>
      <c r="G166" s="75"/>
      <c r="H166" s="75"/>
      <c r="I166" s="76">
        <f>+SUM(J$65:J$71)+SUM(M$65:M$71)+SUM(J$117:J$125)+SUM(M$117:M$125)</f>
        <v>105</v>
      </c>
      <c r="J166" s="75">
        <f>+I166/I$157</f>
        <v>0.5</v>
      </c>
    </row>
    <row r="167" spans="2:10" ht="12.75">
      <c r="B167" s="65" t="s">
        <v>70</v>
      </c>
      <c r="C167" s="20">
        <f>+E167+I167</f>
        <v>527</v>
      </c>
      <c r="D167" s="75">
        <f>+C167/C$157</f>
        <v>0.43916666666666665</v>
      </c>
      <c r="E167" s="76">
        <f>SUM(K$12:K$22)+SUM(N$12:N$22)+SUM(K$49:K$59)+SUM(N$49:N$59)+SUM(K$98:K$108)+SUM(N$98:N$108)+K$61+K$63+N$61+N$63+K$110+K$112+K$114+N$110+N$112+N$114</f>
        <v>433</v>
      </c>
      <c r="F167" s="75">
        <f>+E167/E$157</f>
        <v>0.43737373737373736</v>
      </c>
      <c r="G167" s="75"/>
      <c r="H167" s="75"/>
      <c r="I167" s="76">
        <f>+SUM(K$65:K$71)+SUM(N$65:N$71)+SUM(K$117:K$125)+SUM(N$117:N$125)</f>
        <v>94</v>
      </c>
      <c r="J167" s="75">
        <f>+I167/I$157</f>
        <v>0.44761904761904764</v>
      </c>
    </row>
    <row r="168" spans="2:10" ht="12.75">
      <c r="B168" s="65" t="s">
        <v>71</v>
      </c>
      <c r="C168" s="20">
        <f>+E168+I168</f>
        <v>121</v>
      </c>
      <c r="D168" s="75">
        <f>+C168/C$157</f>
        <v>0.10083333333333333</v>
      </c>
      <c r="E168" s="76">
        <f>SUM(L$12:L$22)+SUM(O$12:O$22)+SUM(L$49:L$59)+SUM(O$49:O$59)+SUM(L$98:L$108)+SUM(O$98:O$108)+L$61+L$63+O$61+O$63+L$110+L$112+L$114+O$110+O$112+O$114</f>
        <v>110</v>
      </c>
      <c r="F168" s="75">
        <f>+E168/E$157</f>
        <v>0.1111111111111111</v>
      </c>
      <c r="G168" s="75"/>
      <c r="H168" s="75"/>
      <c r="I168" s="76">
        <f>+SUM(L$65:L$71)+SUM(O$65:O$71)+SUM(L$117:L$125)+SUM(O$117:O$125)</f>
        <v>11</v>
      </c>
      <c r="J168" s="75">
        <f>+I168/I$157</f>
        <v>0.05238095238095238</v>
      </c>
    </row>
    <row r="169" spans="2:10" ht="12.75">
      <c r="B169" s="65" t="s">
        <v>66</v>
      </c>
      <c r="C169" s="20">
        <f>+E169+I169</f>
        <v>1200</v>
      </c>
      <c r="D169" s="75">
        <f>+C169/C$157</f>
        <v>1</v>
      </c>
      <c r="E169" s="20">
        <f>SUM(E166:E168)</f>
        <v>990</v>
      </c>
      <c r="F169" s="75">
        <f>+E169/E$157</f>
        <v>1</v>
      </c>
      <c r="G169" s="75"/>
      <c r="H169" s="75"/>
      <c r="I169" s="20">
        <f>SUM(I166:I168)</f>
        <v>210</v>
      </c>
      <c r="J169" s="75">
        <f>+I169/I$157</f>
        <v>1</v>
      </c>
    </row>
    <row r="170" spans="2:10" ht="12.75">
      <c r="B170" s="81" t="s">
        <v>107</v>
      </c>
      <c r="C170" s="20"/>
      <c r="D170" s="20"/>
      <c r="E170" s="20"/>
      <c r="F170" s="20"/>
      <c r="G170" s="20"/>
      <c r="H170" s="20"/>
      <c r="I170" s="20"/>
      <c r="J170" s="20"/>
    </row>
    <row r="171" spans="2:10" ht="12.75">
      <c r="B171" s="20"/>
      <c r="C171" s="65" t="s">
        <v>66</v>
      </c>
      <c r="D171" s="65" t="s">
        <v>34</v>
      </c>
      <c r="E171" s="65" t="s">
        <v>82</v>
      </c>
      <c r="F171" s="65" t="s">
        <v>34</v>
      </c>
      <c r="G171" s="65"/>
      <c r="H171" s="65"/>
      <c r="I171" s="65" t="s">
        <v>83</v>
      </c>
      <c r="J171" s="65" t="s">
        <v>34</v>
      </c>
    </row>
    <row r="172" spans="2:10" ht="12.75">
      <c r="B172" s="65" t="s">
        <v>69</v>
      </c>
      <c r="C172" s="20">
        <f>+E172+I172</f>
        <v>560</v>
      </c>
      <c r="D172" s="75">
        <f>+C172/C$157</f>
        <v>0.4666666666666667</v>
      </c>
      <c r="E172" s="76">
        <f>SUM(J$12:J$22)+SUM(M$12:M$22)+SUM(J$49:J$59)+SUM(M$49:M$59)+SUM(J$98:J$107)+SUM(M$98:M$107)+J$61+J$63+M$61+M$63+J$109+J$111+J$113+J$115+M$109+M$111+M$113+M$115</f>
        <v>455</v>
      </c>
      <c r="F172" s="75">
        <f>+E172/E$157</f>
        <v>0.4595959595959596</v>
      </c>
      <c r="G172" s="75"/>
      <c r="H172" s="75"/>
      <c r="I172" s="76">
        <f>+SUM(J$65:J$71)+SUM(M$65:M$71)+SUM(J$117:J$125)+SUM(M$117:M$125)</f>
        <v>105</v>
      </c>
      <c r="J172" s="75">
        <f>+I172/I$157</f>
        <v>0.5</v>
      </c>
    </row>
    <row r="173" spans="2:10" ht="12.75">
      <c r="B173" s="65" t="s">
        <v>70</v>
      </c>
      <c r="C173" s="20">
        <f>+E173+I173</f>
        <v>519</v>
      </c>
      <c r="D173" s="75">
        <f>+C173/C$157</f>
        <v>0.4325</v>
      </c>
      <c r="E173" s="76">
        <f>SUM(K$12:K$22)+SUM(N$12:N$22)+SUM(K$49:K$59)+SUM(N$49:N$59)+SUM(K$98:K$107)+SUM(N$98:N$107)+K$61+K$63+N$61+N$63+K$109+K$111+K$113+K$115+N$109+N$111+N$113+N$115</f>
        <v>425</v>
      </c>
      <c r="F173" s="75">
        <f>+E173/E$157</f>
        <v>0.4292929292929293</v>
      </c>
      <c r="G173" s="75"/>
      <c r="H173" s="75"/>
      <c r="I173" s="76">
        <f>+SUM(K$65:K$71)+SUM(N$65:N$71)+SUM(K$117:K$125)+SUM(N$117:N$125)</f>
        <v>94</v>
      </c>
      <c r="J173" s="75">
        <f>+I173/I$157</f>
        <v>0.44761904761904764</v>
      </c>
    </row>
    <row r="174" spans="2:10" ht="12.75">
      <c r="B174" s="65" t="s">
        <v>71</v>
      </c>
      <c r="C174" s="20">
        <f>+E174+I174</f>
        <v>121</v>
      </c>
      <c r="D174" s="75">
        <f>+C174/C$157</f>
        <v>0.10083333333333333</v>
      </c>
      <c r="E174" s="76">
        <f>SUM(L$12:L$22)+SUM(O$12:O$22)+SUM(L$49:L$59)+SUM(O$49:O$59)+SUM(L$98:L$107)+SUM(O$98:O$107)+L$61+L$63+O$61+O$63+L$109+L$111+L$113++L$115+O$109+O$111+O$113+O$115</f>
        <v>110</v>
      </c>
      <c r="F174" s="75">
        <f>+E174/E$157</f>
        <v>0.1111111111111111</v>
      </c>
      <c r="G174" s="75"/>
      <c r="H174" s="75"/>
      <c r="I174" s="76">
        <f>+SUM(L$65:L$71)+SUM(O$65:O$71)+SUM(L$117:L$125)+SUM(O$117:O$125)</f>
        <v>11</v>
      </c>
      <c r="J174" s="75">
        <f>+I174/I$157</f>
        <v>0.05238095238095238</v>
      </c>
    </row>
    <row r="175" spans="2:10" ht="12.75">
      <c r="B175" s="65" t="s">
        <v>66</v>
      </c>
      <c r="C175" s="20">
        <f>+E175+I175</f>
        <v>1200</v>
      </c>
      <c r="D175" s="75">
        <f>+C175/C$157</f>
        <v>1</v>
      </c>
      <c r="E175" s="20">
        <f>SUM(E172:E174)</f>
        <v>990</v>
      </c>
      <c r="F175" s="75">
        <f>+E175/E$157</f>
        <v>1</v>
      </c>
      <c r="G175" s="75"/>
      <c r="H175" s="75"/>
      <c r="I175" s="20">
        <f>SUM(I172:I174)</f>
        <v>210</v>
      </c>
      <c r="J175" s="75">
        <f>+I175/I$157</f>
        <v>1</v>
      </c>
    </row>
    <row r="176" spans="2:10" ht="12.75">
      <c r="B176" s="74" t="s">
        <v>108</v>
      </c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54" t="s">
        <v>66</v>
      </c>
      <c r="D177" s="54" t="s">
        <v>34</v>
      </c>
      <c r="E177" s="54" t="s">
        <v>82</v>
      </c>
      <c r="F177" s="54" t="s">
        <v>34</v>
      </c>
      <c r="G177" s="54"/>
      <c r="H177" s="54"/>
      <c r="I177" s="54" t="s">
        <v>83</v>
      </c>
      <c r="J177" s="54" t="s">
        <v>34</v>
      </c>
    </row>
    <row r="178" spans="2:10" ht="12.75">
      <c r="B178" s="54" t="s">
        <v>69</v>
      </c>
      <c r="C178" s="15">
        <f>+E178+I178</f>
        <v>559</v>
      </c>
      <c r="D178" s="56">
        <f>+C178/C$157</f>
        <v>0.4658333333333333</v>
      </c>
      <c r="E178" s="15">
        <f>+(E154+E160+E166+E172)/4</f>
        <v>454</v>
      </c>
      <c r="F178" s="56">
        <f>+E178/E$157</f>
        <v>0.4585858585858586</v>
      </c>
      <c r="G178" s="56"/>
      <c r="H178" s="56"/>
      <c r="I178" s="15">
        <f>+(I154+I160+I166+I172)/4</f>
        <v>105</v>
      </c>
      <c r="J178" s="56">
        <f>+I178/I$157</f>
        <v>0.5</v>
      </c>
    </row>
    <row r="179" spans="2:10" ht="12.75">
      <c r="B179" s="54" t="s">
        <v>70</v>
      </c>
      <c r="C179" s="15">
        <f>+E179+I179</f>
        <v>520</v>
      </c>
      <c r="D179" s="56">
        <f>+C179/C$157</f>
        <v>0.43333333333333335</v>
      </c>
      <c r="E179" s="15">
        <f>+(E155+E161+E167+E173)/4</f>
        <v>426</v>
      </c>
      <c r="F179" s="56">
        <f>+E179/E$157</f>
        <v>0.4303030303030303</v>
      </c>
      <c r="G179" s="56"/>
      <c r="H179" s="56"/>
      <c r="I179" s="15">
        <f>+(I155+I161+I167+I173)/4</f>
        <v>94</v>
      </c>
      <c r="J179" s="56">
        <f>+I179/I$157</f>
        <v>0.44761904761904764</v>
      </c>
    </row>
    <row r="180" spans="2:10" ht="12.75">
      <c r="B180" s="54" t="s">
        <v>71</v>
      </c>
      <c r="C180" s="15">
        <f>+E180+I180</f>
        <v>121</v>
      </c>
      <c r="D180" s="56">
        <f>+C180/C$157</f>
        <v>0.10083333333333333</v>
      </c>
      <c r="E180" s="15">
        <f>+(E156+E162+E168+E174)/4</f>
        <v>110</v>
      </c>
      <c r="F180" s="56">
        <f>+E180/E$157</f>
        <v>0.1111111111111111</v>
      </c>
      <c r="G180" s="56"/>
      <c r="H180" s="56"/>
      <c r="I180" s="15">
        <f>+(I156+I162+I168+I174)/4</f>
        <v>11</v>
      </c>
      <c r="J180" s="56">
        <f>+I180/I$157</f>
        <v>0.05238095238095238</v>
      </c>
    </row>
    <row r="181" spans="2:10" ht="12.75">
      <c r="B181" s="54" t="s">
        <v>66</v>
      </c>
      <c r="C181" s="15">
        <f>+E181+I181</f>
        <v>1200</v>
      </c>
      <c r="D181" s="56">
        <f>+C181/C$157</f>
        <v>1</v>
      </c>
      <c r="E181" s="15">
        <f>+SUM(E178:E180)</f>
        <v>990</v>
      </c>
      <c r="F181" s="56">
        <f>+E181/E$157</f>
        <v>1</v>
      </c>
      <c r="G181" s="56"/>
      <c r="H181" s="56"/>
      <c r="I181" s="15">
        <f>+SUM(I178:I180)</f>
        <v>210</v>
      </c>
      <c r="J181" s="56">
        <f>+I181/I$157</f>
        <v>1</v>
      </c>
    </row>
    <row r="183" spans="3:4" ht="12.75">
      <c r="C183" s="72"/>
      <c r="D183" s="72"/>
    </row>
    <row r="184" spans="1:4" ht="12.75">
      <c r="A184" s="29"/>
      <c r="C184" s="72" t="s">
        <v>176</v>
      </c>
      <c r="D184" s="72" t="s">
        <v>34</v>
      </c>
    </row>
    <row r="185" spans="2:4" ht="12.75">
      <c r="B185" s="13" t="s">
        <v>97</v>
      </c>
      <c r="C185" s="93">
        <f>+SUM(C186:C189)</f>
        <v>412</v>
      </c>
      <c r="D185" s="94">
        <f>(C185/1200)*100</f>
        <v>34.333333333333336</v>
      </c>
    </row>
    <row r="186" spans="2:4" ht="12.75">
      <c r="B186" s="97" t="s">
        <v>74</v>
      </c>
      <c r="C186" s="20">
        <v>90</v>
      </c>
      <c r="D186" s="15"/>
    </row>
    <row r="187" spans="2:4" ht="12.75">
      <c r="B187" s="97" t="s">
        <v>21</v>
      </c>
      <c r="C187" s="20">
        <v>45</v>
      </c>
      <c r="D187" s="15"/>
    </row>
    <row r="188" spans="2:4" ht="12.75">
      <c r="B188" s="97" t="s">
        <v>173</v>
      </c>
      <c r="C188" s="20">
        <v>67</v>
      </c>
      <c r="D188" s="15"/>
    </row>
    <row r="189" spans="2:4" ht="12.75">
      <c r="B189" s="99" t="s">
        <v>177</v>
      </c>
      <c r="C189" s="20">
        <v>210</v>
      </c>
      <c r="D189" s="15"/>
    </row>
    <row r="190" spans="2:4" ht="12.75">
      <c r="B190" s="20"/>
      <c r="C190" s="20"/>
      <c r="D190" s="20"/>
    </row>
  </sheetData>
  <sheetProtection/>
  <mergeCells count="58">
    <mergeCell ref="G10:G11"/>
    <mergeCell ref="H10:H11"/>
    <mergeCell ref="E10:E11"/>
    <mergeCell ref="D10:D11"/>
    <mergeCell ref="C10:C11"/>
    <mergeCell ref="E96:E97"/>
    <mergeCell ref="D96:D97"/>
    <mergeCell ref="C96:C97"/>
    <mergeCell ref="C47:C48"/>
    <mergeCell ref="D47:D48"/>
    <mergeCell ref="J129:L129"/>
    <mergeCell ref="M129:O129"/>
    <mergeCell ref="B136:E136"/>
    <mergeCell ref="P95:P97"/>
    <mergeCell ref="F96:F97"/>
    <mergeCell ref="J96:L96"/>
    <mergeCell ref="M96:O96"/>
    <mergeCell ref="J127:L127"/>
    <mergeCell ref="M127:O127"/>
    <mergeCell ref="I96:I97"/>
    <mergeCell ref="I75:K75"/>
    <mergeCell ref="L75:N75"/>
    <mergeCell ref="B81:E81"/>
    <mergeCell ref="A95:A97"/>
    <mergeCell ref="B95:B97"/>
    <mergeCell ref="C95:E95"/>
    <mergeCell ref="I95:O95"/>
    <mergeCell ref="H96:H97"/>
    <mergeCell ref="G96:G97"/>
    <mergeCell ref="F95:H95"/>
    <mergeCell ref="P46:P48"/>
    <mergeCell ref="F47:F48"/>
    <mergeCell ref="J47:L47"/>
    <mergeCell ref="M47:O47"/>
    <mergeCell ref="I73:K73"/>
    <mergeCell ref="L73:N73"/>
    <mergeCell ref="G47:G48"/>
    <mergeCell ref="H47:H48"/>
    <mergeCell ref="F46:H46"/>
    <mergeCell ref="I47:I48"/>
    <mergeCell ref="J24:L24"/>
    <mergeCell ref="M24:O24"/>
    <mergeCell ref="B28:E28"/>
    <mergeCell ref="A46:A48"/>
    <mergeCell ref="B46:B48"/>
    <mergeCell ref="C46:E46"/>
    <mergeCell ref="I46:O46"/>
    <mergeCell ref="E47:E48"/>
    <mergeCell ref="A9:A11"/>
    <mergeCell ref="B9:B11"/>
    <mergeCell ref="C9:E9"/>
    <mergeCell ref="I9:O9"/>
    <mergeCell ref="P9:P11"/>
    <mergeCell ref="F10:F11"/>
    <mergeCell ref="J10:L10"/>
    <mergeCell ref="M10:O10"/>
    <mergeCell ref="I10:I11"/>
    <mergeCell ref="F9:H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2012-01-26T17:05:06Z</cp:lastPrinted>
  <dcterms:created xsi:type="dcterms:W3CDTF">2009-03-13T14:33:04Z</dcterms:created>
  <dcterms:modified xsi:type="dcterms:W3CDTF">2012-03-30T13:04:51Z</dcterms:modified>
  <cp:category/>
  <cp:version/>
  <cp:contentType/>
  <cp:contentStatus/>
</cp:coreProperties>
</file>