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ZARZADZANIE_ZP" sheetId="1" r:id="rId1"/>
    <sheet name="ZARZADZANIE_ZJSiR" sheetId="2" r:id="rId2"/>
    <sheet name="ZARZADZANIE_ZGTiH" sheetId="3" r:id="rId3"/>
  </sheets>
  <definedNames>
    <definedName name="_xlnm.Print_Area" localSheetId="2">'ZARZADZANIE_ZGTiH'!$A$1:$U$137</definedName>
    <definedName name="_xlnm.Print_Area" localSheetId="1">'ZARZADZANIE_ZJSiR'!$A$1:$U$133</definedName>
    <definedName name="_xlnm.Print_Area" localSheetId="0">'ZARZADZANIE_ZP'!$A$1:$U$133</definedName>
  </definedNames>
  <calcPr fullCalcOnLoad="1"/>
</workbook>
</file>

<file path=xl/sharedStrings.xml><?xml version="1.0" encoding="utf-8"?>
<sst xmlns="http://schemas.openxmlformats.org/spreadsheetml/2006/main" count="526" uniqueCount="136">
  <si>
    <t>Łączna liczba godzin w programie studenta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</si>
  <si>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</si>
  <si>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</si>
  <si>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</si>
  <si>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</si>
  <si>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</si>
  <si>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</si>
  <si>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</si>
  <si>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</si>
  <si>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</si>
  <si>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</si>
  <si>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</si>
  <si>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</si>
  <si>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</si>
  <si>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</si>
  <si>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</si>
  <si>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</si>
  <si>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Wykład do wyboru*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</si>
  <si>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</si>
  <si>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</si>
  <si>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</si>
  <si>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</si>
  <si>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</si>
  <si>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</si>
  <si>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</si>
  <si>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Studia niestacjonarne II stopnia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</si>
  <si>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</si>
  <si>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</si>
  <si>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</si>
  <si>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</si>
  <si>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</si>
  <si>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</si>
  <si>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</si>
  <si>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</si>
  <si>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</si>
  <si>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</si>
  <si>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</si>
  <si>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</si>
  <si>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</si>
  <si>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</si>
  <si>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</si>
  <si>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</si>
  <si>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</si>
  <si>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</si>
  <si>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</si>
  <si>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</si>
  <si>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</si>
  <si>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Psychologia w zarządzaniu</t>
  </si>
  <si>
    <t>Zarządzanie procesami</t>
  </si>
  <si>
    <t>Zarządzanie strategiczne</t>
  </si>
  <si>
    <t>Kierunek: ZARZĄDZANIE</t>
  </si>
  <si>
    <t>Specjalność: Zarządzanie Przedsiębiorstwem</t>
  </si>
  <si>
    <t>Specjalność: Zarządzanie Gospodarką Turystyczną i Hotelarstwem</t>
  </si>
  <si>
    <t>1, 2</t>
  </si>
  <si>
    <t>3, 4</t>
  </si>
  <si>
    <t>PK</t>
  </si>
  <si>
    <t>PS</t>
  </si>
  <si>
    <t>Do wyboru (co najmniej 30%)</t>
  </si>
  <si>
    <t>13b</t>
  </si>
  <si>
    <t>13a</t>
  </si>
  <si>
    <t>do wyboru z pary 13a i 13b</t>
  </si>
  <si>
    <t>a</t>
  </si>
  <si>
    <t>b</t>
  </si>
  <si>
    <t>Zarządzanie Przedsiębiorstwem (średnia)</t>
  </si>
  <si>
    <t>RAZEM (a)</t>
  </si>
  <si>
    <t>Razem godziny w semestrze (a)</t>
  </si>
  <si>
    <t>RAZEM (b)</t>
  </si>
  <si>
    <t>Razem godziny w semestrze (b)</t>
  </si>
  <si>
    <t>Zarządzanie Gospodarką Turystyczną i Hotelarstwem (a)</t>
  </si>
  <si>
    <t>Zarządzanie Gospodarką Turystyczną i Hotelarstwem (b)</t>
  </si>
  <si>
    <t>Zarządzanie Gospodarką Turystyczną i Hotelarstwem (średnia)</t>
  </si>
  <si>
    <t>Zarządzanie Przedsiębiorstwem (a)</t>
  </si>
  <si>
    <t>Zarządzanie Przedsiębiorstwem (b)</t>
  </si>
  <si>
    <t>Nadzór korporacyjny</t>
  </si>
  <si>
    <t>Organizacja i kierowanie zespołem</t>
  </si>
  <si>
    <t>Analiza i planowanie projektów</t>
  </si>
  <si>
    <t>Społeczne uwarunkowania rozwoju przedsiębiorstw</t>
  </si>
  <si>
    <t>Wycena wartości przedsiębiorstw</t>
  </si>
  <si>
    <t>Analiza i gry strategiczne</t>
  </si>
  <si>
    <t>Controlling</t>
  </si>
  <si>
    <t>Budżetowanie inwestycji</t>
  </si>
  <si>
    <t>Zachowania konsumenckie na rynku turystycznym</t>
  </si>
  <si>
    <t>Marketing w turystyce</t>
  </si>
  <si>
    <t>Konkurencyjność regionów turystycznych</t>
  </si>
  <si>
    <t>Psychologia i socjologia w turystyce lub Turystyka a ochrona środowiska</t>
  </si>
  <si>
    <t>Elementy prawa turystycznego w UE</t>
  </si>
  <si>
    <t>Organizacja usług transportu turystycznego</t>
  </si>
  <si>
    <t>Zarządzanie inwestycjami turystycznymi</t>
  </si>
  <si>
    <t>Zarządzanie gospodarką turystyczną w regionie</t>
  </si>
  <si>
    <t>Marketing partnerski</t>
  </si>
  <si>
    <t>Plan studiów na rok akad. 2012/2013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</si>
  <si>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</si>
  <si>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</si>
  <si>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</si>
  <si>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</si>
  <si>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</si>
  <si>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</si>
  <si>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Zarządzanie jakością i bezpieczeństwem żywności</t>
  </si>
  <si>
    <t>Efektywność działalności środowiskowej</t>
  </si>
  <si>
    <t>Menedżer zarządzania jakością, środowiskiem i ryzykiem</t>
  </si>
  <si>
    <t>Zarządzanie ryzykiem środowiskowym i bezpieczeństwem pracy</t>
  </si>
  <si>
    <t>Specjalność: Zarządzanie Jakością, Środowiskiem i Ryzykiem</t>
  </si>
  <si>
    <t>Zarządzanie Jakością, Środowiskiem i Ryzykiem (a)</t>
  </si>
  <si>
    <t>Zarządzanie Jakością, Środowiskiem i Ryzykiem (b)</t>
  </si>
  <si>
    <t>Zarządzanie Jakością, Środowiskiem i Ryzykiem (średnia)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</si>
  <si>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</si>
  <si>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</si>
  <si>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</si>
  <si>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</si>
  <si>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</si>
  <si>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</si>
  <si>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</si>
  <si>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</si>
  <si>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</si>
  <si>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</si>
  <si>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</si>
  <si>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ECTS - przedmioty na kierunku (98)</t>
  </si>
  <si>
    <t>ECTS - przedmioty na specjalności (22)</t>
  </si>
  <si>
    <t>Wykład do wyboru</t>
  </si>
  <si>
    <t>Specjalność</t>
  </si>
  <si>
    <t>Przedmiot do wyboru</t>
  </si>
  <si>
    <t>Plan studiów na rok akad. 2013/2014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</si>
  <si>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</si>
  <si>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</si>
  <si>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</si>
  <si>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</si>
  <si>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</si>
  <si>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</si>
  <si>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Przedmiot do wyboru (specjalność)</t>
  </si>
  <si>
    <t>praktyczny</t>
  </si>
  <si>
    <t>Wydział Ekonomii, Zarządzania i Turystyki</t>
  </si>
  <si>
    <t>Załącznik 8 do Uchwały Rady Wydziału nr 22/2013 z 266.04.2013 r. (zmiany w Uchwale nr 19/2012 z dnia 24.02.2012 r. i Uchwały nr 60/2012 z 29.06.2012 r.)</t>
  </si>
  <si>
    <t>Seminarium magisterskie III</t>
  </si>
  <si>
    <t>Seminarium magisterskie IV</t>
  </si>
  <si>
    <t>Praktyczne</t>
  </si>
  <si>
    <t>Seminarium dyplomowe - magisterskie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</si>
</sst>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2" xfId="0" applyFont="1" applyFill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8" fillId="0" borderId="15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9" fillId="0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1" fontId="50" fillId="33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view="pageBreakPreview" zoomScale="60" workbookViewId="0" topLeftCell="A82">
      <selection activeCell="D130" sqref="D130"/>
    </sheetView>
  </sheetViews>
  <sheetFormatPr defaultColWidth="9.00390625" defaultRowHeight="12.75"/>
  <cols>
    <col min="1" max="1" width="3.375" style="0" customWidth="1"/>
    <col min="2" max="2" width="34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75390625" style="0" customWidth="1"/>
    <col min="17" max="17" width="10.25390625" style="0" bestFit="1" customWidth="1"/>
  </cols>
  <sheetData>
    <row r="1" s="46" customFormat="1" ht="15.75">
      <c r="A1" s="46" t="s">
        <v>131</v>
      </c>
    </row>
    <row r="2" spans="4:10" ht="12.75">
      <c r="D2" s="51" t="s">
        <v>61</v>
      </c>
      <c r="E2" s="51" t="s">
        <v>62</v>
      </c>
      <c r="F2" s="51"/>
      <c r="G2" s="51"/>
      <c r="H2" s="51"/>
      <c r="I2" s="51" t="s">
        <v>61</v>
      </c>
      <c r="J2" s="51" t="s">
        <v>62</v>
      </c>
    </row>
    <row r="3" spans="2:9" ht="12.75">
      <c r="B3" s="14" t="s">
        <v>90</v>
      </c>
      <c r="D3" s="19" t="s">
        <v>12</v>
      </c>
      <c r="E3" s="19" t="s">
        <v>12</v>
      </c>
      <c r="F3" s="19" t="s">
        <v>0</v>
      </c>
      <c r="G3" s="19"/>
      <c r="H3" s="19"/>
      <c r="I3" s="19"/>
    </row>
    <row r="4" spans="2:10" ht="12.75">
      <c r="B4" t="s">
        <v>130</v>
      </c>
      <c r="D4" s="37">
        <f>I4/I7</f>
        <v>0.5406976744186046</v>
      </c>
      <c r="E4" s="37">
        <f>J4/J7</f>
        <v>0.5406976744186046</v>
      </c>
      <c r="F4" s="19" t="s">
        <v>13</v>
      </c>
      <c r="G4" s="19"/>
      <c r="H4" s="19"/>
      <c r="I4" s="19">
        <f>J31+M31</f>
        <v>186</v>
      </c>
      <c r="J4" s="19">
        <f>J33+M33</f>
        <v>186</v>
      </c>
    </row>
    <row r="5" spans="2:10" ht="12.75">
      <c r="B5" t="s">
        <v>25</v>
      </c>
      <c r="D5" s="37">
        <f>I5/I7</f>
        <v>0.3372093023255814</v>
      </c>
      <c r="E5" s="37">
        <f>J5/J7</f>
        <v>0.32558139534883723</v>
      </c>
      <c r="F5" s="19" t="s">
        <v>14</v>
      </c>
      <c r="G5" s="19"/>
      <c r="H5" s="19"/>
      <c r="I5" s="19">
        <f>K31+N31</f>
        <v>116</v>
      </c>
      <c r="J5" s="19">
        <f>K33+N33</f>
        <v>112</v>
      </c>
    </row>
    <row r="6" spans="2:10" ht="12.75">
      <c r="B6" t="s">
        <v>31</v>
      </c>
      <c r="D6" s="37">
        <f>I6/I7</f>
        <v>0.12209302325581395</v>
      </c>
      <c r="E6" s="37">
        <f>J6/J7</f>
        <v>0.13372093023255813</v>
      </c>
      <c r="F6" s="19" t="s">
        <v>15</v>
      </c>
      <c r="G6" s="19"/>
      <c r="H6" s="19"/>
      <c r="I6" s="19">
        <f>L31+O31</f>
        <v>42</v>
      </c>
      <c r="J6" s="19">
        <f>L33+O33</f>
        <v>46</v>
      </c>
    </row>
    <row r="7" spans="2:10" ht="12.75">
      <c r="B7" t="s">
        <v>50</v>
      </c>
      <c r="D7" s="37">
        <f>SUM(D4:D6)</f>
        <v>1</v>
      </c>
      <c r="E7" s="37">
        <f>SUM(E4:E6)</f>
        <v>1</v>
      </c>
      <c r="F7" s="19" t="s">
        <v>1</v>
      </c>
      <c r="G7" s="19"/>
      <c r="H7" s="19"/>
      <c r="I7" s="19">
        <f>SUM(I4:I6)</f>
        <v>344</v>
      </c>
      <c r="J7" s="19">
        <f>SUM(J4:J6)</f>
        <v>344</v>
      </c>
    </row>
    <row r="8" ht="12.75">
      <c r="B8" t="s">
        <v>51</v>
      </c>
    </row>
    <row r="9" spans="1:16" ht="12.75">
      <c r="A9" s="149" t="s">
        <v>11</v>
      </c>
      <c r="B9" s="149" t="s">
        <v>2</v>
      </c>
      <c r="C9" s="138" t="s">
        <v>106</v>
      </c>
      <c r="D9" s="138"/>
      <c r="E9" s="138"/>
      <c r="F9" s="124" t="s">
        <v>3</v>
      </c>
      <c r="G9" s="125"/>
      <c r="H9" s="126"/>
      <c r="I9" s="146" t="s">
        <v>4</v>
      </c>
      <c r="J9" s="147"/>
      <c r="K9" s="147"/>
      <c r="L9" s="147"/>
      <c r="M9" s="147"/>
      <c r="N9" s="147"/>
      <c r="O9" s="148"/>
      <c r="P9" s="131" t="s">
        <v>5</v>
      </c>
    </row>
    <row r="10" spans="1:16" ht="12.75">
      <c r="A10" s="149"/>
      <c r="B10" s="150"/>
      <c r="C10" s="127" t="s">
        <v>6</v>
      </c>
      <c r="D10" s="121" t="s">
        <v>107</v>
      </c>
      <c r="E10" s="121" t="s">
        <v>108</v>
      </c>
      <c r="F10" s="127" t="s">
        <v>20</v>
      </c>
      <c r="G10" s="127" t="s">
        <v>109</v>
      </c>
      <c r="H10" s="127" t="s">
        <v>110</v>
      </c>
      <c r="I10" s="121" t="s">
        <v>111</v>
      </c>
      <c r="J10" s="139" t="s">
        <v>109</v>
      </c>
      <c r="K10" s="140"/>
      <c r="L10" s="141"/>
      <c r="M10" s="139" t="s">
        <v>110</v>
      </c>
      <c r="N10" s="140"/>
      <c r="O10" s="141"/>
      <c r="P10" s="132"/>
    </row>
    <row r="11" spans="1:16" ht="12.75">
      <c r="A11" s="149"/>
      <c r="B11" s="150"/>
      <c r="C11" s="128"/>
      <c r="D11" s="122"/>
      <c r="E11" s="122"/>
      <c r="F11" s="128"/>
      <c r="G11" s="128"/>
      <c r="H11" s="128"/>
      <c r="I11" s="122"/>
      <c r="J11" s="2" t="s">
        <v>7</v>
      </c>
      <c r="K11" s="4" t="s">
        <v>8</v>
      </c>
      <c r="L11" s="4" t="s">
        <v>9</v>
      </c>
      <c r="M11" s="4" t="s">
        <v>7</v>
      </c>
      <c r="N11" s="4" t="s">
        <v>8</v>
      </c>
      <c r="O11" s="4" t="s">
        <v>9</v>
      </c>
      <c r="P11" s="133"/>
    </row>
    <row r="12" spans="1:16" ht="12.75">
      <c r="A12" s="97">
        <v>1</v>
      </c>
      <c r="B12" s="98" t="s">
        <v>26</v>
      </c>
      <c r="C12" s="99">
        <v>1</v>
      </c>
      <c r="D12" s="99">
        <v>1</v>
      </c>
      <c r="E12" s="100"/>
      <c r="F12" s="101">
        <f>G12+H12</f>
        <v>5</v>
      </c>
      <c r="G12" s="102">
        <v>5</v>
      </c>
      <c r="H12" s="102"/>
      <c r="I12" s="103">
        <v>30</v>
      </c>
      <c r="J12" s="101">
        <v>15</v>
      </c>
      <c r="K12" s="104">
        <v>15</v>
      </c>
      <c r="L12" s="104">
        <v>0</v>
      </c>
      <c r="M12" s="104">
        <v>0</v>
      </c>
      <c r="N12" s="104">
        <v>0</v>
      </c>
      <c r="O12" s="104">
        <v>0</v>
      </c>
      <c r="P12" s="25"/>
    </row>
    <row r="13" spans="1:16" ht="12.75">
      <c r="A13" s="97">
        <v>2</v>
      </c>
      <c r="B13" s="98" t="s">
        <v>38</v>
      </c>
      <c r="C13" s="99"/>
      <c r="D13" s="99">
        <v>2</v>
      </c>
      <c r="E13" s="100"/>
      <c r="F13" s="101">
        <f aca="true" t="shared" si="0" ref="F13:F30">G13+H13</f>
        <v>5</v>
      </c>
      <c r="G13" s="102"/>
      <c r="H13" s="102">
        <v>5</v>
      </c>
      <c r="I13" s="103">
        <v>30</v>
      </c>
      <c r="J13" s="101">
        <v>0</v>
      </c>
      <c r="K13" s="104">
        <v>0</v>
      </c>
      <c r="L13" s="104">
        <v>0</v>
      </c>
      <c r="M13" s="104">
        <v>30</v>
      </c>
      <c r="N13" s="104">
        <v>0</v>
      </c>
      <c r="O13" s="104">
        <v>0</v>
      </c>
      <c r="P13" s="25"/>
    </row>
    <row r="14" spans="1:16" ht="12.75">
      <c r="A14" s="97">
        <v>3</v>
      </c>
      <c r="B14" s="98" t="s">
        <v>39</v>
      </c>
      <c r="C14" s="99">
        <v>2</v>
      </c>
      <c r="D14" s="99">
        <v>2</v>
      </c>
      <c r="E14" s="100"/>
      <c r="F14" s="101">
        <f t="shared" si="0"/>
        <v>7</v>
      </c>
      <c r="G14" s="102"/>
      <c r="H14" s="102">
        <v>7</v>
      </c>
      <c r="I14" s="103">
        <v>30</v>
      </c>
      <c r="J14" s="101">
        <v>0</v>
      </c>
      <c r="K14" s="104">
        <v>0</v>
      </c>
      <c r="L14" s="104">
        <v>0</v>
      </c>
      <c r="M14" s="104">
        <v>10</v>
      </c>
      <c r="N14" s="104">
        <v>10</v>
      </c>
      <c r="O14" s="104">
        <v>10</v>
      </c>
      <c r="P14" s="25"/>
    </row>
    <row r="15" spans="1:16" ht="12.75">
      <c r="A15" s="104">
        <v>4</v>
      </c>
      <c r="B15" s="105" t="s">
        <v>40</v>
      </c>
      <c r="C15" s="103"/>
      <c r="D15" s="103">
        <v>2</v>
      </c>
      <c r="E15" s="103"/>
      <c r="F15" s="101">
        <f t="shared" si="0"/>
        <v>7</v>
      </c>
      <c r="G15" s="103"/>
      <c r="H15" s="103">
        <v>7</v>
      </c>
      <c r="I15" s="103">
        <v>45</v>
      </c>
      <c r="J15" s="104">
        <v>0</v>
      </c>
      <c r="K15" s="104">
        <v>0</v>
      </c>
      <c r="L15" s="104">
        <v>0</v>
      </c>
      <c r="M15" s="104">
        <v>30</v>
      </c>
      <c r="N15" s="104">
        <v>15</v>
      </c>
      <c r="O15" s="104">
        <v>0</v>
      </c>
      <c r="P15" s="25"/>
    </row>
    <row r="16" spans="1:16" ht="12.75">
      <c r="A16" s="16">
        <v>5</v>
      </c>
      <c r="B16" s="23" t="s">
        <v>41</v>
      </c>
      <c r="C16" s="16"/>
      <c r="D16" s="28">
        <v>1</v>
      </c>
      <c r="E16" s="16"/>
      <c r="F16" s="16">
        <f t="shared" si="0"/>
        <v>3</v>
      </c>
      <c r="G16" s="16">
        <v>3</v>
      </c>
      <c r="H16" s="16"/>
      <c r="I16" s="16">
        <v>17</v>
      </c>
      <c r="J16" s="16">
        <v>7</v>
      </c>
      <c r="K16" s="16">
        <v>10</v>
      </c>
      <c r="L16" s="16">
        <v>0</v>
      </c>
      <c r="M16" s="16">
        <v>0</v>
      </c>
      <c r="N16" s="16">
        <v>0</v>
      </c>
      <c r="O16" s="16">
        <v>0</v>
      </c>
      <c r="P16" s="20"/>
    </row>
    <row r="17" spans="1:16" ht="12.75">
      <c r="A17" s="16">
        <v>6</v>
      </c>
      <c r="B17" s="23" t="s">
        <v>28</v>
      </c>
      <c r="C17" s="16"/>
      <c r="D17" s="28">
        <v>1</v>
      </c>
      <c r="E17" s="16"/>
      <c r="F17" s="16">
        <f t="shared" si="0"/>
        <v>3</v>
      </c>
      <c r="G17" s="16">
        <v>3</v>
      </c>
      <c r="H17" s="16"/>
      <c r="I17" s="16">
        <v>18</v>
      </c>
      <c r="J17" s="16">
        <v>10</v>
      </c>
      <c r="K17" s="16">
        <v>1</v>
      </c>
      <c r="L17" s="16">
        <v>7</v>
      </c>
      <c r="M17" s="16">
        <v>0</v>
      </c>
      <c r="N17" s="16">
        <v>0</v>
      </c>
      <c r="O17" s="16">
        <v>0</v>
      </c>
      <c r="P17" s="21"/>
    </row>
    <row r="18" spans="1:16" ht="12.75">
      <c r="A18" s="16">
        <v>7</v>
      </c>
      <c r="B18" s="23" t="s">
        <v>48</v>
      </c>
      <c r="C18" s="16">
        <v>1</v>
      </c>
      <c r="D18" s="16">
        <v>1</v>
      </c>
      <c r="E18" s="16"/>
      <c r="F18" s="16">
        <f t="shared" si="0"/>
        <v>3</v>
      </c>
      <c r="G18" s="16">
        <v>3</v>
      </c>
      <c r="H18" s="16"/>
      <c r="I18" s="16">
        <v>16</v>
      </c>
      <c r="J18" s="16">
        <v>6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20"/>
    </row>
    <row r="19" spans="1:16" ht="12.75">
      <c r="A19" s="16">
        <v>8</v>
      </c>
      <c r="B19" s="23" t="s">
        <v>42</v>
      </c>
      <c r="C19" s="16"/>
      <c r="D19" s="28">
        <v>1</v>
      </c>
      <c r="E19" s="16"/>
      <c r="F19" s="16">
        <f t="shared" si="0"/>
        <v>4</v>
      </c>
      <c r="G19" s="16">
        <v>4</v>
      </c>
      <c r="H19" s="16"/>
      <c r="I19" s="16">
        <v>19</v>
      </c>
      <c r="J19" s="16">
        <v>9</v>
      </c>
      <c r="K19" s="16">
        <v>1</v>
      </c>
      <c r="L19" s="16">
        <v>9</v>
      </c>
      <c r="M19" s="16">
        <v>0</v>
      </c>
      <c r="N19" s="16">
        <v>0</v>
      </c>
      <c r="O19" s="16">
        <v>0</v>
      </c>
      <c r="P19" s="21"/>
    </row>
    <row r="20" spans="1:16" ht="12.75">
      <c r="A20" s="16">
        <v>9</v>
      </c>
      <c r="B20" s="23" t="s">
        <v>43</v>
      </c>
      <c r="C20" s="16">
        <v>1</v>
      </c>
      <c r="D20" s="28">
        <v>1</v>
      </c>
      <c r="E20" s="16"/>
      <c r="F20" s="16">
        <f t="shared" si="0"/>
        <v>2</v>
      </c>
      <c r="G20" s="16">
        <v>2</v>
      </c>
      <c r="H20" s="16"/>
      <c r="I20" s="16">
        <v>13</v>
      </c>
      <c r="J20" s="16">
        <v>6</v>
      </c>
      <c r="K20" s="16">
        <v>7</v>
      </c>
      <c r="L20" s="16">
        <v>0</v>
      </c>
      <c r="M20" s="16">
        <v>0</v>
      </c>
      <c r="N20" s="16">
        <v>0</v>
      </c>
      <c r="O20" s="16">
        <v>0</v>
      </c>
      <c r="P20" s="20"/>
    </row>
    <row r="21" spans="1:16" ht="12.75">
      <c r="A21" s="16">
        <v>10</v>
      </c>
      <c r="B21" s="23" t="s">
        <v>49</v>
      </c>
      <c r="C21" s="16">
        <v>2</v>
      </c>
      <c r="D21" s="28">
        <v>2</v>
      </c>
      <c r="E21" s="16"/>
      <c r="F21" s="16">
        <f t="shared" si="0"/>
        <v>6</v>
      </c>
      <c r="G21" s="16"/>
      <c r="H21" s="16">
        <v>6</v>
      </c>
      <c r="I21" s="16">
        <v>39</v>
      </c>
      <c r="J21" s="16">
        <v>0</v>
      </c>
      <c r="K21" s="16">
        <v>0</v>
      </c>
      <c r="L21" s="16">
        <v>0</v>
      </c>
      <c r="M21" s="16">
        <v>20</v>
      </c>
      <c r="N21" s="16">
        <v>19</v>
      </c>
      <c r="O21" s="16">
        <v>0</v>
      </c>
      <c r="P21" s="20"/>
    </row>
    <row r="22" spans="1:16" ht="12.75">
      <c r="A22" s="16">
        <v>11</v>
      </c>
      <c r="B22" s="23" t="s">
        <v>29</v>
      </c>
      <c r="C22" s="16"/>
      <c r="D22" s="28"/>
      <c r="E22" s="16" t="s">
        <v>53</v>
      </c>
      <c r="F22" s="16">
        <v>0</v>
      </c>
      <c r="G22" s="16">
        <v>0</v>
      </c>
      <c r="H22" s="16">
        <v>0</v>
      </c>
      <c r="I22" s="16">
        <v>20</v>
      </c>
      <c r="J22" s="16">
        <v>0</v>
      </c>
      <c r="K22" s="16">
        <v>10</v>
      </c>
      <c r="L22" s="16">
        <v>0</v>
      </c>
      <c r="M22" s="16">
        <v>0</v>
      </c>
      <c r="N22" s="16">
        <v>10</v>
      </c>
      <c r="O22" s="16">
        <v>0</v>
      </c>
      <c r="P22" s="26"/>
    </row>
    <row r="23" spans="1:16" ht="12.75">
      <c r="A23" s="16">
        <v>12</v>
      </c>
      <c r="B23" s="96" t="s">
        <v>27</v>
      </c>
      <c r="C23" s="16"/>
      <c r="D23" s="28">
        <v>1</v>
      </c>
      <c r="E23" s="16"/>
      <c r="F23" s="16">
        <f t="shared" si="0"/>
        <v>2</v>
      </c>
      <c r="G23" s="16">
        <v>2</v>
      </c>
      <c r="H23" s="16"/>
      <c r="I23" s="16">
        <v>9</v>
      </c>
      <c r="J23" s="16">
        <v>3</v>
      </c>
      <c r="K23" s="16">
        <v>0</v>
      </c>
      <c r="L23" s="16">
        <v>6</v>
      </c>
      <c r="M23" s="16">
        <v>0</v>
      </c>
      <c r="N23" s="16">
        <v>0</v>
      </c>
      <c r="O23" s="16">
        <v>0</v>
      </c>
      <c r="P23" s="16"/>
    </row>
    <row r="24" spans="1:16" ht="12.75">
      <c r="A24" s="16" t="s">
        <v>59</v>
      </c>
      <c r="B24" s="23" t="s">
        <v>44</v>
      </c>
      <c r="C24" s="16">
        <v>1</v>
      </c>
      <c r="D24" s="28">
        <v>1</v>
      </c>
      <c r="E24" s="16"/>
      <c r="F24" s="129">
        <f t="shared" si="0"/>
        <v>3</v>
      </c>
      <c r="G24" s="129">
        <v>3</v>
      </c>
      <c r="H24" s="16"/>
      <c r="I24" s="16">
        <v>16</v>
      </c>
      <c r="J24" s="16">
        <v>8</v>
      </c>
      <c r="K24" s="16">
        <v>8</v>
      </c>
      <c r="L24" s="16">
        <v>0</v>
      </c>
      <c r="M24" s="16">
        <v>0</v>
      </c>
      <c r="N24" s="16">
        <v>0</v>
      </c>
      <c r="O24" s="16">
        <v>0</v>
      </c>
      <c r="P24" s="119" t="s">
        <v>60</v>
      </c>
    </row>
    <row r="25" spans="1:16" ht="12.75">
      <c r="A25" s="16" t="s">
        <v>58</v>
      </c>
      <c r="B25" s="23" t="s">
        <v>30</v>
      </c>
      <c r="C25" s="16">
        <v>1</v>
      </c>
      <c r="D25" s="16">
        <v>1</v>
      </c>
      <c r="E25" s="16"/>
      <c r="F25" s="130"/>
      <c r="G25" s="130"/>
      <c r="H25" s="16"/>
      <c r="I25" s="16">
        <v>16</v>
      </c>
      <c r="J25" s="24">
        <v>8</v>
      </c>
      <c r="K25" s="24">
        <v>4</v>
      </c>
      <c r="L25" s="24">
        <v>4</v>
      </c>
      <c r="M25" s="24">
        <v>0</v>
      </c>
      <c r="N25" s="24">
        <v>0</v>
      </c>
      <c r="O25" s="24">
        <v>0</v>
      </c>
      <c r="P25" s="120"/>
    </row>
    <row r="26" spans="1:16" ht="12.75">
      <c r="A26" s="5"/>
      <c r="B26" s="30" t="s">
        <v>21</v>
      </c>
      <c r="C26" s="16"/>
      <c r="D26" s="16"/>
      <c r="E26" s="4"/>
      <c r="F26" s="16"/>
      <c r="G26" s="4"/>
      <c r="H26" s="4"/>
      <c r="I26" s="4"/>
      <c r="J26" s="7"/>
      <c r="K26" s="7"/>
      <c r="L26" s="7"/>
      <c r="M26" s="7"/>
      <c r="N26" s="7"/>
      <c r="O26" s="7"/>
      <c r="P26" s="5"/>
    </row>
    <row r="27" spans="1:16" s="43" customFormat="1" ht="12.75">
      <c r="A27" s="41">
        <v>14</v>
      </c>
      <c r="B27" s="41" t="s">
        <v>73</v>
      </c>
      <c r="C27" s="54"/>
      <c r="D27" s="55">
        <v>1</v>
      </c>
      <c r="E27" s="42"/>
      <c r="F27" s="16">
        <f t="shared" si="0"/>
        <v>3</v>
      </c>
      <c r="G27" s="42">
        <v>3</v>
      </c>
      <c r="H27" s="42"/>
      <c r="I27" s="42">
        <v>8</v>
      </c>
      <c r="J27" s="42">
        <v>8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1"/>
    </row>
    <row r="28" spans="1:16" ht="12.75">
      <c r="A28" s="5">
        <v>15</v>
      </c>
      <c r="B28" s="5" t="s">
        <v>74</v>
      </c>
      <c r="C28" s="58"/>
      <c r="D28" s="59">
        <v>1</v>
      </c>
      <c r="E28" s="60"/>
      <c r="F28" s="16">
        <f t="shared" si="0"/>
        <v>2</v>
      </c>
      <c r="G28" s="60">
        <v>2</v>
      </c>
      <c r="H28" s="60"/>
      <c r="I28" s="60">
        <v>8</v>
      </c>
      <c r="J28" s="60">
        <v>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5"/>
    </row>
    <row r="29" spans="1:16" ht="12.75">
      <c r="A29" s="5">
        <v>16</v>
      </c>
      <c r="B29" s="5" t="s">
        <v>75</v>
      </c>
      <c r="C29" s="59"/>
      <c r="D29" s="59">
        <v>2</v>
      </c>
      <c r="E29" s="60"/>
      <c r="F29" s="16">
        <f t="shared" si="0"/>
        <v>3</v>
      </c>
      <c r="G29" s="60"/>
      <c r="H29" s="60">
        <v>3</v>
      </c>
      <c r="I29" s="60">
        <v>18</v>
      </c>
      <c r="J29" s="60">
        <v>0</v>
      </c>
      <c r="K29" s="60">
        <v>0</v>
      </c>
      <c r="L29" s="60">
        <v>0</v>
      </c>
      <c r="M29" s="60">
        <v>8</v>
      </c>
      <c r="N29" s="60">
        <v>0</v>
      </c>
      <c r="O29" s="60">
        <v>10</v>
      </c>
      <c r="P29" s="5"/>
    </row>
    <row r="30" spans="1:16" ht="25.5">
      <c r="A30" s="5">
        <v>17</v>
      </c>
      <c r="B30" s="57" t="s">
        <v>76</v>
      </c>
      <c r="C30" s="59"/>
      <c r="D30" s="59">
        <v>2</v>
      </c>
      <c r="E30" s="60"/>
      <c r="F30" s="59">
        <f t="shared" si="0"/>
        <v>2</v>
      </c>
      <c r="G30" s="60"/>
      <c r="H30" s="60">
        <v>2</v>
      </c>
      <c r="I30" s="60">
        <v>8</v>
      </c>
      <c r="J30" s="60">
        <v>0</v>
      </c>
      <c r="K30" s="60">
        <v>0</v>
      </c>
      <c r="L30" s="60">
        <v>0</v>
      </c>
      <c r="M30" s="60">
        <v>8</v>
      </c>
      <c r="N30" s="60">
        <v>0</v>
      </c>
      <c r="O30" s="60">
        <v>0</v>
      </c>
      <c r="P30" s="5"/>
    </row>
    <row r="31" spans="1:16" ht="12.75">
      <c r="A31" s="73"/>
      <c r="B31" s="10" t="s">
        <v>64</v>
      </c>
      <c r="C31" s="11">
        <v>6</v>
      </c>
      <c r="D31" s="11"/>
      <c r="E31" s="10"/>
      <c r="F31" s="11">
        <f>SUM(F12:F30)</f>
        <v>60</v>
      </c>
      <c r="G31" s="11">
        <f>SUM(G12:G30)</f>
        <v>30</v>
      </c>
      <c r="H31" s="11">
        <f>SUM(H12:H30)</f>
        <v>30</v>
      </c>
      <c r="I31" s="11">
        <f aca="true" t="shared" si="1" ref="I31:O31">SUM(I12:I30)-I25</f>
        <v>344</v>
      </c>
      <c r="J31" s="11">
        <f t="shared" si="1"/>
        <v>80</v>
      </c>
      <c r="K31" s="11">
        <f t="shared" si="1"/>
        <v>62</v>
      </c>
      <c r="L31" s="11">
        <f t="shared" si="1"/>
        <v>22</v>
      </c>
      <c r="M31" s="11">
        <f t="shared" si="1"/>
        <v>106</v>
      </c>
      <c r="N31" s="11">
        <f t="shared" si="1"/>
        <v>54</v>
      </c>
      <c r="O31" s="11">
        <f t="shared" si="1"/>
        <v>20</v>
      </c>
      <c r="P31" s="10"/>
    </row>
    <row r="32" spans="1:16" ht="12.75">
      <c r="A32" s="74"/>
      <c r="B32" s="70" t="s">
        <v>65</v>
      </c>
      <c r="C32" s="71"/>
      <c r="D32" s="71"/>
      <c r="E32" s="71"/>
      <c r="F32" s="10"/>
      <c r="G32" s="10"/>
      <c r="H32" s="10"/>
      <c r="I32" s="123">
        <f>SUM(J31:L31)</f>
        <v>164</v>
      </c>
      <c r="J32" s="123"/>
      <c r="K32" s="123"/>
      <c r="L32" s="123">
        <f>SUM(M31:O31)</f>
        <v>180</v>
      </c>
      <c r="M32" s="123"/>
      <c r="N32" s="123"/>
      <c r="O32" s="4"/>
      <c r="P32" s="5"/>
    </row>
    <row r="33" spans="1:16" ht="12.75">
      <c r="A33" s="73"/>
      <c r="B33" s="10" t="s">
        <v>66</v>
      </c>
      <c r="C33" s="11">
        <v>6</v>
      </c>
      <c r="D33" s="11"/>
      <c r="E33" s="10"/>
      <c r="F33" s="11">
        <f>SUM(F12:F30)</f>
        <v>60</v>
      </c>
      <c r="G33" s="11">
        <f>SUM(G12:G30)</f>
        <v>30</v>
      </c>
      <c r="H33" s="11">
        <f>SUM(H12:H30)</f>
        <v>30</v>
      </c>
      <c r="I33" s="11">
        <f aca="true" t="shared" si="2" ref="I33:O33">SUM(I12:I30)-I24</f>
        <v>344</v>
      </c>
      <c r="J33" s="11">
        <f t="shared" si="2"/>
        <v>80</v>
      </c>
      <c r="K33" s="11">
        <f t="shared" si="2"/>
        <v>58</v>
      </c>
      <c r="L33" s="11">
        <f t="shared" si="2"/>
        <v>26</v>
      </c>
      <c r="M33" s="11">
        <f t="shared" si="2"/>
        <v>106</v>
      </c>
      <c r="N33" s="11">
        <f t="shared" si="2"/>
        <v>54</v>
      </c>
      <c r="O33" s="11">
        <f t="shared" si="2"/>
        <v>20</v>
      </c>
      <c r="P33" s="10"/>
    </row>
    <row r="34" spans="1:16" ht="12.75">
      <c r="A34" s="5"/>
      <c r="B34" s="70" t="s">
        <v>67</v>
      </c>
      <c r="C34" s="71"/>
      <c r="D34" s="71"/>
      <c r="E34" s="71"/>
      <c r="F34" s="10"/>
      <c r="G34" s="10"/>
      <c r="H34" s="10"/>
      <c r="I34" s="123">
        <f>SUM(J33:L33)</f>
        <v>164</v>
      </c>
      <c r="J34" s="123"/>
      <c r="K34" s="123"/>
      <c r="L34" s="123">
        <f>SUM(M33:O33)</f>
        <v>180</v>
      </c>
      <c r="M34" s="123"/>
      <c r="N34" s="123"/>
      <c r="O34" s="4"/>
      <c r="P34" s="5"/>
    </row>
    <row r="35" spans="1:16" ht="12.75">
      <c r="A35" s="8"/>
      <c r="B35" s="17"/>
      <c r="C35" s="83"/>
      <c r="D35" s="83"/>
      <c r="E35" s="83"/>
      <c r="F35" s="13"/>
      <c r="G35" s="13"/>
      <c r="H35" s="13"/>
      <c r="I35" s="32"/>
      <c r="J35" s="32"/>
      <c r="K35" s="32"/>
      <c r="L35" s="32"/>
      <c r="M35" s="32"/>
      <c r="N35" s="32"/>
      <c r="O35" s="9"/>
      <c r="P35" s="8"/>
    </row>
    <row r="36" spans="1:16" ht="12.75">
      <c r="A36" s="3"/>
      <c r="B36" s="75" t="s">
        <v>114</v>
      </c>
      <c r="C36" s="72"/>
      <c r="D36" s="72"/>
      <c r="E36" s="72"/>
      <c r="F36" s="76">
        <f>SUM(F12:F25)</f>
        <v>50</v>
      </c>
      <c r="G36" s="76">
        <f>SUM(G12:G25)</f>
        <v>25</v>
      </c>
      <c r="H36" s="76">
        <f>SUM(H12:H25)</f>
        <v>25</v>
      </c>
      <c r="I36" s="32"/>
      <c r="J36" s="32"/>
      <c r="K36" s="32"/>
      <c r="L36" s="32"/>
      <c r="M36" s="32"/>
      <c r="N36" s="32"/>
      <c r="O36" s="9"/>
      <c r="P36" s="8"/>
    </row>
    <row r="37" spans="1:16" ht="12.75">
      <c r="A37" s="3"/>
      <c r="B37" s="75" t="s">
        <v>115</v>
      </c>
      <c r="C37" s="72"/>
      <c r="D37" s="72"/>
      <c r="E37" s="72"/>
      <c r="F37" s="76">
        <f>SUM(F27:F30)</f>
        <v>10</v>
      </c>
      <c r="G37" s="76">
        <f>SUM(G27:G30)</f>
        <v>5</v>
      </c>
      <c r="H37" s="76">
        <f>SUM(H27:H30)</f>
        <v>5</v>
      </c>
      <c r="I37" s="44"/>
      <c r="J37" s="44"/>
      <c r="K37" s="32"/>
      <c r="L37" s="3"/>
      <c r="M37" s="3"/>
      <c r="N37" s="3"/>
      <c r="O37" s="9"/>
      <c r="P37" s="8"/>
    </row>
    <row r="38" spans="1:16" ht="12.75">
      <c r="A38" s="3"/>
      <c r="B38" s="142"/>
      <c r="C38" s="144"/>
      <c r="D38" s="144"/>
      <c r="E38" s="144"/>
      <c r="F38" s="3"/>
      <c r="G38" s="3"/>
      <c r="H38" s="3"/>
      <c r="I38" s="45"/>
      <c r="J38" s="45"/>
      <c r="K38" s="33"/>
      <c r="L38" s="32"/>
      <c r="M38" s="32"/>
      <c r="N38" s="32"/>
      <c r="O38" s="9"/>
      <c r="P38" s="8"/>
    </row>
    <row r="39" spans="2:5" ht="12.75">
      <c r="B39" s="142"/>
      <c r="C39" s="143"/>
      <c r="D39" s="143"/>
      <c r="E39" s="143"/>
    </row>
    <row r="40" spans="1:16" ht="12.75">
      <c r="A40" s="27"/>
      <c r="B40" s="106" t="s">
        <v>122</v>
      </c>
      <c r="C40" s="107"/>
      <c r="D40" s="107"/>
      <c r="E40" s="107"/>
      <c r="F40" s="107">
        <f>SUM(F12:F15)</f>
        <v>24</v>
      </c>
      <c r="G40" s="107">
        <f aca="true" t="shared" si="3" ref="G40:O40">SUM(G12:G15)</f>
        <v>5</v>
      </c>
      <c r="H40" s="107">
        <f t="shared" si="3"/>
        <v>19</v>
      </c>
      <c r="I40" s="107">
        <f t="shared" si="3"/>
        <v>135</v>
      </c>
      <c r="J40" s="107">
        <f t="shared" si="3"/>
        <v>15</v>
      </c>
      <c r="K40" s="107">
        <f t="shared" si="3"/>
        <v>15</v>
      </c>
      <c r="L40" s="107">
        <f t="shared" si="3"/>
        <v>0</v>
      </c>
      <c r="M40" s="107">
        <f t="shared" si="3"/>
        <v>70</v>
      </c>
      <c r="N40" s="107">
        <f t="shared" si="3"/>
        <v>25</v>
      </c>
      <c r="O40" s="107">
        <f t="shared" si="3"/>
        <v>10</v>
      </c>
      <c r="P40" s="19"/>
    </row>
    <row r="41" spans="1:16" ht="12.75">
      <c r="A41" s="22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22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spans="2:15" ht="12.75">
      <c r="B47" s="14" t="s">
        <v>121</v>
      </c>
      <c r="D47" s="14"/>
      <c r="E47" s="19" t="s">
        <v>12</v>
      </c>
      <c r="F47" s="19" t="s">
        <v>0</v>
      </c>
      <c r="G47" s="19"/>
      <c r="H47" s="19"/>
      <c r="I47" s="19"/>
      <c r="J47" s="14"/>
      <c r="K47" s="14"/>
      <c r="L47" s="14"/>
      <c r="M47" s="14"/>
      <c r="N47" s="14"/>
      <c r="O47" s="14"/>
    </row>
    <row r="48" spans="2:15" ht="12.75">
      <c r="B48" t="s">
        <v>130</v>
      </c>
      <c r="D48" s="15"/>
      <c r="E48" s="37">
        <f>I48/I51</f>
        <v>0.5</v>
      </c>
      <c r="F48" s="19" t="s">
        <v>13</v>
      </c>
      <c r="G48" s="19"/>
      <c r="H48" s="19"/>
      <c r="I48" s="19">
        <f>J72+M72</f>
        <v>98</v>
      </c>
      <c r="J48" s="14"/>
      <c r="K48" s="14"/>
      <c r="L48" s="14"/>
      <c r="M48" s="14"/>
      <c r="N48" s="14"/>
      <c r="O48" s="14"/>
    </row>
    <row r="49" spans="2:15" ht="12.75">
      <c r="B49" t="s">
        <v>25</v>
      </c>
      <c r="D49" s="15"/>
      <c r="E49" s="37">
        <f>I49/I51</f>
        <v>0.46938775510204084</v>
      </c>
      <c r="F49" s="19" t="s">
        <v>14</v>
      </c>
      <c r="G49" s="19"/>
      <c r="H49" s="19"/>
      <c r="I49" s="19">
        <f>K72+N72</f>
        <v>92</v>
      </c>
      <c r="J49" s="14"/>
      <c r="K49" s="14"/>
      <c r="L49" s="14"/>
      <c r="M49" s="14"/>
      <c r="N49" s="14"/>
      <c r="O49" s="14"/>
    </row>
    <row r="50" spans="2:15" ht="12.75">
      <c r="B50" t="s">
        <v>33</v>
      </c>
      <c r="D50" s="15"/>
      <c r="E50" s="37">
        <f>I50/I51</f>
        <v>0.030612244897959183</v>
      </c>
      <c r="F50" s="19" t="s">
        <v>15</v>
      </c>
      <c r="G50" s="19"/>
      <c r="H50" s="19"/>
      <c r="I50" s="19">
        <f>L72+O72</f>
        <v>6</v>
      </c>
      <c r="J50" s="14"/>
      <c r="K50" s="14"/>
      <c r="L50" s="14"/>
      <c r="M50" s="14"/>
      <c r="N50" s="14"/>
      <c r="O50" s="14"/>
    </row>
    <row r="51" spans="2:15" ht="12.75">
      <c r="B51" t="s">
        <v>50</v>
      </c>
      <c r="D51" s="14"/>
      <c r="E51" s="37">
        <f>SUM(E48:E50)</f>
        <v>1</v>
      </c>
      <c r="F51" s="19" t="s">
        <v>1</v>
      </c>
      <c r="G51" s="19"/>
      <c r="H51" s="19"/>
      <c r="I51" s="19">
        <f>SUM(I48:I50)</f>
        <v>196</v>
      </c>
      <c r="J51" s="14"/>
      <c r="K51" s="14"/>
      <c r="L51" s="14"/>
      <c r="M51" s="14"/>
      <c r="N51" s="14"/>
      <c r="O51" s="14"/>
    </row>
    <row r="52" ht="12.75">
      <c r="B52" t="s">
        <v>51</v>
      </c>
    </row>
    <row r="53" spans="1:16" ht="12.75">
      <c r="A53" s="134" t="s">
        <v>11</v>
      </c>
      <c r="B53" s="135" t="s">
        <v>2</v>
      </c>
      <c r="C53" s="138" t="s">
        <v>106</v>
      </c>
      <c r="D53" s="138"/>
      <c r="E53" s="138"/>
      <c r="F53" s="124" t="s">
        <v>3</v>
      </c>
      <c r="G53" s="125"/>
      <c r="H53" s="126"/>
      <c r="I53" s="146" t="s">
        <v>4</v>
      </c>
      <c r="J53" s="147"/>
      <c r="K53" s="147"/>
      <c r="L53" s="147"/>
      <c r="M53" s="147"/>
      <c r="N53" s="147"/>
      <c r="O53" s="148"/>
      <c r="P53" s="131" t="s">
        <v>5</v>
      </c>
    </row>
    <row r="54" spans="1:16" ht="12.75">
      <c r="A54" s="134"/>
      <c r="B54" s="136"/>
      <c r="C54" s="127" t="s">
        <v>6</v>
      </c>
      <c r="D54" s="121" t="s">
        <v>107</v>
      </c>
      <c r="E54" s="121" t="s">
        <v>108</v>
      </c>
      <c r="F54" s="127" t="s">
        <v>20</v>
      </c>
      <c r="G54" s="127" t="s">
        <v>112</v>
      </c>
      <c r="H54" s="127" t="s">
        <v>113</v>
      </c>
      <c r="I54" s="121" t="s">
        <v>111</v>
      </c>
      <c r="J54" s="139" t="s">
        <v>112</v>
      </c>
      <c r="K54" s="140"/>
      <c r="L54" s="141"/>
      <c r="M54" s="139" t="s">
        <v>113</v>
      </c>
      <c r="N54" s="140"/>
      <c r="O54" s="141"/>
      <c r="P54" s="132"/>
    </row>
    <row r="55" spans="1:16" ht="12.75">
      <c r="A55" s="134"/>
      <c r="B55" s="137"/>
      <c r="C55" s="128"/>
      <c r="D55" s="122"/>
      <c r="E55" s="122"/>
      <c r="F55" s="128"/>
      <c r="G55" s="128"/>
      <c r="H55" s="128"/>
      <c r="I55" s="122"/>
      <c r="J55" s="2" t="s">
        <v>7</v>
      </c>
      <c r="K55" s="4" t="s">
        <v>8</v>
      </c>
      <c r="L55" s="4" t="s">
        <v>9</v>
      </c>
      <c r="M55" s="4" t="s">
        <v>7</v>
      </c>
      <c r="N55" s="4" t="s">
        <v>8</v>
      </c>
      <c r="O55" s="4" t="s">
        <v>9</v>
      </c>
      <c r="P55" s="133"/>
    </row>
    <row r="56" spans="1:16" ht="12.75">
      <c r="A56" s="104">
        <v>1</v>
      </c>
      <c r="B56" s="105" t="s">
        <v>45</v>
      </c>
      <c r="C56" s="103">
        <v>4</v>
      </c>
      <c r="D56" s="103">
        <v>4</v>
      </c>
      <c r="E56" s="103"/>
      <c r="F56" s="104">
        <f>G56+H56</f>
        <v>5</v>
      </c>
      <c r="G56" s="103"/>
      <c r="H56" s="103">
        <v>5</v>
      </c>
      <c r="I56" s="103">
        <v>30</v>
      </c>
      <c r="J56" s="104">
        <v>0</v>
      </c>
      <c r="K56" s="104">
        <v>0</v>
      </c>
      <c r="L56" s="104">
        <v>0</v>
      </c>
      <c r="M56" s="104">
        <v>15</v>
      </c>
      <c r="N56" s="104">
        <v>15</v>
      </c>
      <c r="O56" s="104">
        <v>0</v>
      </c>
      <c r="P56" s="25"/>
    </row>
    <row r="57" spans="1:16" ht="12.75">
      <c r="A57" s="16">
        <v>2</v>
      </c>
      <c r="B57" s="108" t="s">
        <v>32</v>
      </c>
      <c r="C57" s="28">
        <v>3</v>
      </c>
      <c r="D57" s="28">
        <v>3</v>
      </c>
      <c r="E57" s="28"/>
      <c r="F57" s="28">
        <f aca="true" t="shared" si="4" ref="F57:F71">G57+H57</f>
        <v>6</v>
      </c>
      <c r="G57" s="28">
        <v>6</v>
      </c>
      <c r="H57" s="28"/>
      <c r="I57" s="28">
        <v>29</v>
      </c>
      <c r="J57" s="16">
        <v>19</v>
      </c>
      <c r="K57" s="16">
        <v>10</v>
      </c>
      <c r="L57" s="16">
        <v>0</v>
      </c>
      <c r="M57" s="16">
        <v>0</v>
      </c>
      <c r="N57" s="16">
        <v>0</v>
      </c>
      <c r="O57" s="110">
        <v>0</v>
      </c>
      <c r="P57" s="20"/>
    </row>
    <row r="58" spans="1:16" ht="12.75">
      <c r="A58" s="16">
        <v>3</v>
      </c>
      <c r="B58" s="109" t="s">
        <v>47</v>
      </c>
      <c r="C58" s="28">
        <v>4</v>
      </c>
      <c r="D58" s="28"/>
      <c r="E58" s="28"/>
      <c r="F58" s="28">
        <f t="shared" si="4"/>
        <v>3</v>
      </c>
      <c r="G58" s="28"/>
      <c r="H58" s="28">
        <v>3</v>
      </c>
      <c r="I58" s="28">
        <v>19</v>
      </c>
      <c r="J58" s="16">
        <v>0</v>
      </c>
      <c r="K58" s="16">
        <v>0</v>
      </c>
      <c r="L58" s="16">
        <v>0</v>
      </c>
      <c r="M58" s="16">
        <v>19</v>
      </c>
      <c r="N58" s="16">
        <v>0</v>
      </c>
      <c r="O58" s="110">
        <v>0</v>
      </c>
      <c r="P58" s="23"/>
    </row>
    <row r="59" spans="1:16" ht="12.75">
      <c r="A59" s="16">
        <v>4</v>
      </c>
      <c r="B59" s="109" t="s">
        <v>46</v>
      </c>
      <c r="C59" s="28"/>
      <c r="D59" s="28">
        <v>4</v>
      </c>
      <c r="E59" s="28"/>
      <c r="F59" s="28">
        <f t="shared" si="4"/>
        <v>3</v>
      </c>
      <c r="G59" s="28"/>
      <c r="H59" s="28">
        <v>3</v>
      </c>
      <c r="I59" s="28">
        <v>10</v>
      </c>
      <c r="J59" s="16">
        <v>0</v>
      </c>
      <c r="K59" s="16">
        <v>0</v>
      </c>
      <c r="L59" s="16">
        <v>0</v>
      </c>
      <c r="M59" s="16">
        <v>0</v>
      </c>
      <c r="N59" s="16">
        <v>10</v>
      </c>
      <c r="O59" s="110">
        <v>0</v>
      </c>
      <c r="P59" s="23"/>
    </row>
    <row r="60" spans="1:16" ht="12.75">
      <c r="A60" s="16">
        <v>5</v>
      </c>
      <c r="B60" s="109" t="s">
        <v>132</v>
      </c>
      <c r="C60" s="28"/>
      <c r="D60" s="28"/>
      <c r="E60" s="28">
        <v>3</v>
      </c>
      <c r="F60" s="28">
        <f t="shared" si="4"/>
        <v>8</v>
      </c>
      <c r="G60" s="28">
        <v>8</v>
      </c>
      <c r="H60" s="28"/>
      <c r="I60" s="28">
        <v>15</v>
      </c>
      <c r="J60" s="16">
        <v>0</v>
      </c>
      <c r="K60" s="16">
        <v>15</v>
      </c>
      <c r="L60" s="16">
        <v>0</v>
      </c>
      <c r="M60" s="16">
        <v>0</v>
      </c>
      <c r="N60" s="16">
        <v>0</v>
      </c>
      <c r="O60" s="110">
        <v>0</v>
      </c>
      <c r="P60" s="5"/>
    </row>
    <row r="61" spans="1:16" ht="12.75">
      <c r="A61" s="16">
        <v>6</v>
      </c>
      <c r="B61" s="109" t="s">
        <v>133</v>
      </c>
      <c r="C61" s="28"/>
      <c r="D61" s="28"/>
      <c r="E61" s="28">
        <v>4</v>
      </c>
      <c r="F61" s="28">
        <f>G61+H61</f>
        <v>12</v>
      </c>
      <c r="G61" s="28"/>
      <c r="H61" s="28">
        <v>12</v>
      </c>
      <c r="I61" s="28">
        <v>15</v>
      </c>
      <c r="J61" s="16">
        <v>0</v>
      </c>
      <c r="K61" s="16">
        <v>0</v>
      </c>
      <c r="L61" s="16">
        <v>0</v>
      </c>
      <c r="M61" s="16">
        <v>0</v>
      </c>
      <c r="N61" s="16">
        <v>15</v>
      </c>
      <c r="O61" s="16">
        <v>0</v>
      </c>
      <c r="P61" s="5"/>
    </row>
    <row r="62" spans="1:16" ht="12.75">
      <c r="A62" s="16">
        <v>7</v>
      </c>
      <c r="B62" s="109" t="s">
        <v>34</v>
      </c>
      <c r="C62" s="28"/>
      <c r="D62" s="28">
        <v>3</v>
      </c>
      <c r="E62" s="28"/>
      <c r="F62" s="28">
        <f t="shared" si="4"/>
        <v>3</v>
      </c>
      <c r="G62" s="28">
        <v>3</v>
      </c>
      <c r="H62" s="28"/>
      <c r="I62" s="28">
        <v>9</v>
      </c>
      <c r="J62" s="16">
        <v>3</v>
      </c>
      <c r="K62" s="16">
        <v>6</v>
      </c>
      <c r="L62" s="16">
        <v>0</v>
      </c>
      <c r="M62" s="16">
        <v>0</v>
      </c>
      <c r="N62" s="16">
        <v>0</v>
      </c>
      <c r="O62" s="16">
        <v>0</v>
      </c>
      <c r="P62" s="23"/>
    </row>
    <row r="63" spans="1:16" ht="12.75">
      <c r="A63" s="16">
        <v>8</v>
      </c>
      <c r="B63" s="23" t="s">
        <v>35</v>
      </c>
      <c r="C63" s="28"/>
      <c r="D63" s="28">
        <v>3</v>
      </c>
      <c r="E63" s="28"/>
      <c r="F63" s="28">
        <f t="shared" si="4"/>
        <v>2</v>
      </c>
      <c r="G63" s="28">
        <v>2</v>
      </c>
      <c r="H63" s="28"/>
      <c r="I63" s="28">
        <v>7</v>
      </c>
      <c r="J63" s="16">
        <v>0</v>
      </c>
      <c r="K63" s="16">
        <v>7</v>
      </c>
      <c r="L63" s="16">
        <v>0</v>
      </c>
      <c r="M63" s="16">
        <v>0</v>
      </c>
      <c r="N63" s="16">
        <v>0</v>
      </c>
      <c r="O63" s="16">
        <v>0</v>
      </c>
      <c r="P63" s="23"/>
    </row>
    <row r="64" spans="1:16" ht="12.75">
      <c r="A64" s="16">
        <v>9</v>
      </c>
      <c r="B64" s="109" t="s">
        <v>36</v>
      </c>
      <c r="C64" s="28"/>
      <c r="D64" s="28">
        <v>3</v>
      </c>
      <c r="E64" s="28"/>
      <c r="F64" s="28">
        <f t="shared" si="4"/>
        <v>4</v>
      </c>
      <c r="G64" s="28">
        <v>4</v>
      </c>
      <c r="H64" s="28"/>
      <c r="I64" s="28">
        <v>8</v>
      </c>
      <c r="J64" s="16">
        <v>2</v>
      </c>
      <c r="K64" s="16">
        <v>0</v>
      </c>
      <c r="L64" s="16">
        <v>6</v>
      </c>
      <c r="M64" s="16">
        <v>0</v>
      </c>
      <c r="N64" s="16">
        <v>0</v>
      </c>
      <c r="O64" s="16">
        <v>0</v>
      </c>
      <c r="P64" s="16"/>
    </row>
    <row r="65" spans="1:16" ht="12.75">
      <c r="A65" s="16">
        <v>10</v>
      </c>
      <c r="B65" s="109" t="s">
        <v>17</v>
      </c>
      <c r="C65" s="28"/>
      <c r="D65" s="28" t="s">
        <v>54</v>
      </c>
      <c r="E65" s="28"/>
      <c r="F65" s="28">
        <f t="shared" si="4"/>
        <v>2</v>
      </c>
      <c r="G65" s="28">
        <v>1</v>
      </c>
      <c r="H65" s="28">
        <v>1</v>
      </c>
      <c r="I65" s="28">
        <v>16</v>
      </c>
      <c r="J65" s="16">
        <v>8</v>
      </c>
      <c r="K65" s="16">
        <v>0</v>
      </c>
      <c r="L65" s="16">
        <v>0</v>
      </c>
      <c r="M65" s="16">
        <v>8</v>
      </c>
      <c r="N65" s="16">
        <v>0</v>
      </c>
      <c r="O65" s="16">
        <v>0</v>
      </c>
      <c r="P65" s="5"/>
    </row>
    <row r="66" spans="1:16" ht="12.75">
      <c r="A66" s="23"/>
      <c r="B66" s="1"/>
      <c r="C66" s="28"/>
      <c r="D66" s="6"/>
      <c r="E66" s="28"/>
      <c r="F66" s="28"/>
      <c r="G66" s="28"/>
      <c r="H66" s="28"/>
      <c r="I66" s="28"/>
      <c r="J66" s="16"/>
      <c r="K66" s="16"/>
      <c r="L66" s="16"/>
      <c r="M66" s="16"/>
      <c r="N66" s="16"/>
      <c r="O66" s="16"/>
      <c r="P66" s="23"/>
    </row>
    <row r="67" spans="1:16" ht="12.75">
      <c r="A67" s="5"/>
      <c r="B67" s="30" t="s">
        <v>21</v>
      </c>
      <c r="C67" s="4"/>
      <c r="D67" s="4"/>
      <c r="E67" s="4"/>
      <c r="F67" s="28"/>
      <c r="G67" s="4"/>
      <c r="H67" s="4"/>
      <c r="I67" s="4"/>
      <c r="J67" s="4"/>
      <c r="K67" s="4"/>
      <c r="L67" s="4"/>
      <c r="M67" s="4"/>
      <c r="N67" s="4"/>
      <c r="O67" s="4"/>
      <c r="P67" s="5"/>
    </row>
    <row r="68" spans="1:16" ht="12.75">
      <c r="A68" s="5">
        <v>11</v>
      </c>
      <c r="B68" s="36" t="s">
        <v>77</v>
      </c>
      <c r="C68" s="4"/>
      <c r="D68" s="6">
        <v>3</v>
      </c>
      <c r="E68" s="4"/>
      <c r="F68" s="28">
        <f t="shared" si="4"/>
        <v>2</v>
      </c>
      <c r="G68" s="4">
        <v>2</v>
      </c>
      <c r="H68" s="4"/>
      <c r="I68" s="4">
        <v>8</v>
      </c>
      <c r="J68" s="4">
        <v>8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5"/>
    </row>
    <row r="69" spans="1:16" ht="12.75">
      <c r="A69" s="5">
        <v>12</v>
      </c>
      <c r="B69" s="36" t="s">
        <v>78</v>
      </c>
      <c r="C69" s="4"/>
      <c r="D69" s="6">
        <v>3</v>
      </c>
      <c r="E69" s="4"/>
      <c r="F69" s="28">
        <f t="shared" si="4"/>
        <v>3</v>
      </c>
      <c r="G69" s="4">
        <v>3</v>
      </c>
      <c r="H69" s="4"/>
      <c r="I69" s="4">
        <v>14</v>
      </c>
      <c r="J69" s="4">
        <v>0</v>
      </c>
      <c r="K69" s="4">
        <v>14</v>
      </c>
      <c r="L69" s="4">
        <v>0</v>
      </c>
      <c r="M69" s="4">
        <v>0</v>
      </c>
      <c r="N69" s="4">
        <v>0</v>
      </c>
      <c r="O69" s="4">
        <v>0</v>
      </c>
      <c r="P69" s="5"/>
    </row>
    <row r="70" spans="1:16" ht="12.75">
      <c r="A70" s="5">
        <v>13</v>
      </c>
      <c r="B70" s="36" t="s">
        <v>79</v>
      </c>
      <c r="C70" s="4"/>
      <c r="D70" s="6">
        <v>3</v>
      </c>
      <c r="E70" s="4"/>
      <c r="F70" s="28">
        <f t="shared" si="4"/>
        <v>1</v>
      </c>
      <c r="G70" s="4">
        <v>1</v>
      </c>
      <c r="H70" s="4"/>
      <c r="I70" s="4">
        <v>8</v>
      </c>
      <c r="J70" s="4">
        <v>8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5"/>
    </row>
    <row r="71" spans="1:16" ht="12.75">
      <c r="A71" s="5">
        <v>14</v>
      </c>
      <c r="B71" s="36" t="s">
        <v>80</v>
      </c>
      <c r="C71" s="4"/>
      <c r="D71" s="6">
        <v>4</v>
      </c>
      <c r="E71" s="4"/>
      <c r="F71" s="28">
        <f t="shared" si="4"/>
        <v>6</v>
      </c>
      <c r="G71" s="4"/>
      <c r="H71" s="4">
        <v>6</v>
      </c>
      <c r="I71" s="4">
        <v>8</v>
      </c>
      <c r="J71" s="4">
        <v>0</v>
      </c>
      <c r="K71" s="4">
        <v>0</v>
      </c>
      <c r="L71" s="4">
        <v>0</v>
      </c>
      <c r="M71" s="4">
        <v>8</v>
      </c>
      <c r="N71" s="4">
        <v>0</v>
      </c>
      <c r="O71" s="4">
        <v>0</v>
      </c>
      <c r="P71" s="5"/>
    </row>
    <row r="72" spans="1:16" ht="12.75">
      <c r="A72" s="10"/>
      <c r="B72" s="10" t="s">
        <v>10</v>
      </c>
      <c r="C72" s="11">
        <f>COUNT(C56:C71)</f>
        <v>3</v>
      </c>
      <c r="D72" s="10"/>
      <c r="E72" s="10"/>
      <c r="F72" s="11">
        <f aca="true" t="shared" si="5" ref="F72:O72">SUM(F56:F71)</f>
        <v>60</v>
      </c>
      <c r="G72" s="11">
        <f t="shared" si="5"/>
        <v>30</v>
      </c>
      <c r="H72" s="11">
        <f t="shared" si="5"/>
        <v>30</v>
      </c>
      <c r="I72" s="11">
        <f t="shared" si="5"/>
        <v>196</v>
      </c>
      <c r="J72" s="11">
        <f t="shared" si="5"/>
        <v>48</v>
      </c>
      <c r="K72" s="11">
        <f t="shared" si="5"/>
        <v>52</v>
      </c>
      <c r="L72" s="11">
        <f t="shared" si="5"/>
        <v>6</v>
      </c>
      <c r="M72" s="11">
        <f t="shared" si="5"/>
        <v>50</v>
      </c>
      <c r="N72" s="11">
        <f t="shared" si="5"/>
        <v>40</v>
      </c>
      <c r="O72" s="11">
        <f t="shared" si="5"/>
        <v>0</v>
      </c>
      <c r="P72" s="10"/>
    </row>
    <row r="73" spans="1:16" ht="12.75">
      <c r="A73" s="14"/>
      <c r="B73" s="14" t="s">
        <v>19</v>
      </c>
      <c r="C73" s="14"/>
      <c r="D73" s="14"/>
      <c r="E73" s="14"/>
      <c r="F73" s="14"/>
      <c r="G73" s="14"/>
      <c r="H73" s="14"/>
      <c r="I73" s="14"/>
      <c r="J73" s="145">
        <f>SUM(J72:L72)</f>
        <v>106</v>
      </c>
      <c r="K73" s="145"/>
      <c r="L73" s="145"/>
      <c r="M73" s="145">
        <f>SUM(M72:O72)</f>
        <v>90</v>
      </c>
      <c r="N73" s="145"/>
      <c r="O73" s="145"/>
      <c r="P73" s="13"/>
    </row>
    <row r="74" spans="1:16" ht="12.75">
      <c r="A74" s="14"/>
      <c r="B74" t="s">
        <v>37</v>
      </c>
      <c r="C74" s="14"/>
      <c r="D74" s="14"/>
      <c r="E74" s="14"/>
      <c r="F74" s="14"/>
      <c r="G74" s="14"/>
      <c r="H74" s="14"/>
      <c r="I74" s="14"/>
      <c r="J74" s="31"/>
      <c r="K74" s="31"/>
      <c r="L74" s="31"/>
      <c r="M74" s="31"/>
      <c r="N74" s="31"/>
      <c r="O74" s="31"/>
      <c r="P74" s="13"/>
    </row>
    <row r="75" spans="1:16" ht="12.75">
      <c r="A75" s="14"/>
      <c r="C75" s="14"/>
      <c r="D75" s="14"/>
      <c r="E75" s="14"/>
      <c r="F75" s="14"/>
      <c r="G75" s="14"/>
      <c r="H75" s="14"/>
      <c r="I75" s="14"/>
      <c r="J75" s="31"/>
      <c r="K75" s="31"/>
      <c r="L75" s="31"/>
      <c r="M75" s="31"/>
      <c r="N75" s="31"/>
      <c r="O75" s="31"/>
      <c r="P75" s="13"/>
    </row>
    <row r="76" spans="1:16" ht="12.75">
      <c r="A76" s="14"/>
      <c r="B76" s="75" t="s">
        <v>114</v>
      </c>
      <c r="C76" s="72"/>
      <c r="D76" s="72"/>
      <c r="E76" s="72"/>
      <c r="F76" s="76">
        <f>SUM(F56:F65)</f>
        <v>48</v>
      </c>
      <c r="G76" s="76">
        <f>SUM(G56:G65)</f>
        <v>24</v>
      </c>
      <c r="H76" s="76">
        <f>SUM(H56:H65)</f>
        <v>24</v>
      </c>
      <c r="I76" s="44"/>
      <c r="J76" s="44"/>
      <c r="K76" s="31"/>
      <c r="L76" s="31"/>
      <c r="M76" s="31"/>
      <c r="N76" s="31"/>
      <c r="O76" s="31"/>
      <c r="P76" s="13"/>
    </row>
    <row r="77" spans="1:16" ht="12.75">
      <c r="A77" s="14"/>
      <c r="B77" s="75" t="s">
        <v>115</v>
      </c>
      <c r="C77" s="72"/>
      <c r="D77" s="72"/>
      <c r="E77" s="72"/>
      <c r="F77" s="76">
        <f>SUM(F68:F71)</f>
        <v>12</v>
      </c>
      <c r="G77" s="76">
        <f>SUM(G68:G71)</f>
        <v>6</v>
      </c>
      <c r="H77" s="76">
        <f>SUM(H68:H71)</f>
        <v>6</v>
      </c>
      <c r="I77" s="44"/>
      <c r="J77" s="44"/>
      <c r="K77" s="31"/>
      <c r="L77" s="31"/>
      <c r="M77" s="31"/>
      <c r="N77" s="31"/>
      <c r="O77" s="31"/>
      <c r="P77" s="13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31"/>
      <c r="K78" s="31"/>
      <c r="L78" s="31"/>
      <c r="M78" s="31"/>
      <c r="N78" s="31"/>
      <c r="O78" s="31"/>
      <c r="P78" s="13"/>
    </row>
    <row r="79" spans="1:16" ht="12.75">
      <c r="A79" s="14"/>
      <c r="B79" s="142"/>
      <c r="C79" s="143"/>
      <c r="D79" s="143"/>
      <c r="E79" s="143"/>
      <c r="P79" s="13"/>
    </row>
    <row r="80" spans="1:16" ht="12.75">
      <c r="A80" s="14"/>
      <c r="B80" s="106" t="s">
        <v>122</v>
      </c>
      <c r="C80" s="107"/>
      <c r="D80" s="107"/>
      <c r="E80" s="107"/>
      <c r="F80" s="107">
        <f>SUM(F56:F56)</f>
        <v>5</v>
      </c>
      <c r="G80" s="107">
        <f aca="true" t="shared" si="6" ref="G80:O80">SUM(G56:G56)</f>
        <v>0</v>
      </c>
      <c r="H80" s="107">
        <f t="shared" si="6"/>
        <v>5</v>
      </c>
      <c r="I80" s="107">
        <f t="shared" si="6"/>
        <v>30</v>
      </c>
      <c r="J80" s="107">
        <f t="shared" si="6"/>
        <v>0</v>
      </c>
      <c r="K80" s="107">
        <f t="shared" si="6"/>
        <v>0</v>
      </c>
      <c r="L80" s="107">
        <f t="shared" si="6"/>
        <v>0</v>
      </c>
      <c r="M80" s="107">
        <f t="shared" si="6"/>
        <v>15</v>
      </c>
      <c r="N80" s="107">
        <f t="shared" si="6"/>
        <v>15</v>
      </c>
      <c r="O80" s="107">
        <f t="shared" si="6"/>
        <v>0</v>
      </c>
      <c r="P80" s="19"/>
    </row>
    <row r="81" spans="1:16" ht="12.75">
      <c r="A81" s="14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3"/>
    </row>
    <row r="82" ht="12.75">
      <c r="B82" s="29"/>
    </row>
    <row r="83" ht="12.75">
      <c r="B83" s="29"/>
    </row>
    <row r="84" ht="12.75">
      <c r="B84" s="29"/>
    </row>
    <row r="85" spans="2:6" ht="12.75">
      <c r="B85" s="77" t="s">
        <v>105</v>
      </c>
      <c r="C85" s="12"/>
      <c r="D85" s="12"/>
      <c r="E85" s="12"/>
      <c r="F85" s="12">
        <f>F86+F87</f>
        <v>120</v>
      </c>
    </row>
    <row r="86" spans="2:6" ht="12.75">
      <c r="B86" s="69" t="s">
        <v>116</v>
      </c>
      <c r="C86" s="12"/>
      <c r="D86" s="12"/>
      <c r="E86" s="12"/>
      <c r="F86" s="12">
        <f>F36+F76</f>
        <v>98</v>
      </c>
    </row>
    <row r="87" spans="2:6" ht="12.75">
      <c r="B87" s="69" t="s">
        <v>117</v>
      </c>
      <c r="C87" s="12"/>
      <c r="D87" s="12"/>
      <c r="E87" s="12"/>
      <c r="F87" s="12">
        <f>F37+F77</f>
        <v>22</v>
      </c>
    </row>
    <row r="88" spans="2:6" ht="12.75">
      <c r="B88" s="69"/>
      <c r="C88" s="12"/>
      <c r="D88" s="12"/>
      <c r="E88" s="12"/>
      <c r="F88" s="12"/>
    </row>
    <row r="89" spans="2:6" ht="12.75">
      <c r="B89" s="69"/>
      <c r="C89" s="12"/>
      <c r="D89" s="12"/>
      <c r="E89" s="12"/>
      <c r="F89" s="12"/>
    </row>
    <row r="90" spans="2:6" ht="12.75">
      <c r="B90" s="69"/>
      <c r="C90" s="12"/>
      <c r="D90" s="76"/>
      <c r="E90" s="12"/>
      <c r="F90" s="12"/>
    </row>
    <row r="91" spans="4:6" ht="12.75">
      <c r="D91" s="51"/>
      <c r="E91" s="51"/>
      <c r="F91" s="51"/>
    </row>
    <row r="92" spans="4:6" ht="12.75">
      <c r="D92" s="51"/>
      <c r="E92" s="51"/>
      <c r="F92" s="51"/>
    </row>
    <row r="93" spans="2:16" s="27" customFormat="1" ht="12.75">
      <c r="B93" s="106" t="s">
        <v>122</v>
      </c>
      <c r="C93" s="107"/>
      <c r="D93" s="107"/>
      <c r="E93" s="107"/>
      <c r="F93" s="107">
        <f>+F40+F80</f>
        <v>29</v>
      </c>
      <c r="G93" s="107">
        <f aca="true" t="shared" si="7" ref="G93:O93">+G40+G80</f>
        <v>5</v>
      </c>
      <c r="H93" s="107">
        <f t="shared" si="7"/>
        <v>24</v>
      </c>
      <c r="I93" s="107">
        <f t="shared" si="7"/>
        <v>165</v>
      </c>
      <c r="J93" s="107">
        <f t="shared" si="7"/>
        <v>15</v>
      </c>
      <c r="K93" s="107">
        <f t="shared" si="7"/>
        <v>15</v>
      </c>
      <c r="L93" s="107">
        <f t="shared" si="7"/>
        <v>0</v>
      </c>
      <c r="M93" s="107">
        <f t="shared" si="7"/>
        <v>85</v>
      </c>
      <c r="N93" s="107">
        <f t="shared" si="7"/>
        <v>40</v>
      </c>
      <c r="O93" s="107">
        <f t="shared" si="7"/>
        <v>10</v>
      </c>
      <c r="P93" s="19"/>
    </row>
    <row r="94" spans="2:15" s="22" customFormat="1" ht="12.7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</row>
    <row r="95" spans="2:15" ht="12.75">
      <c r="B95" s="3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4:15" ht="12.7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8" spans="1:10" ht="12.75">
      <c r="A98" s="19"/>
      <c r="B98" s="53" t="s">
        <v>71</v>
      </c>
      <c r="C98" s="19"/>
      <c r="D98" s="19"/>
      <c r="E98" s="19"/>
      <c r="F98" s="19"/>
      <c r="G98" s="19"/>
      <c r="H98" s="19"/>
      <c r="I98" s="19"/>
      <c r="J98" s="19"/>
    </row>
    <row r="99" spans="1:10" ht="12.75">
      <c r="A99" s="19"/>
      <c r="B99" s="19"/>
      <c r="C99" s="48" t="s">
        <v>20</v>
      </c>
      <c r="D99" s="48" t="s">
        <v>16</v>
      </c>
      <c r="E99" s="48" t="s">
        <v>55</v>
      </c>
      <c r="F99" s="48" t="s">
        <v>16</v>
      </c>
      <c r="G99" s="48"/>
      <c r="H99" s="48"/>
      <c r="I99" s="48" t="s">
        <v>56</v>
      </c>
      <c r="J99" s="48" t="s">
        <v>16</v>
      </c>
    </row>
    <row r="100" spans="1:10" ht="12.75">
      <c r="A100" s="19"/>
      <c r="B100" s="48" t="s">
        <v>22</v>
      </c>
      <c r="C100" s="19">
        <f>+E100+I100</f>
        <v>284</v>
      </c>
      <c r="D100" s="49">
        <f>+C100/$C103</f>
        <v>0.5259259259259259</v>
      </c>
      <c r="E100" s="50">
        <f>SUM(J12:J25)+SUM(M12:M25)+SUM(J56:J65)+SUM(M56:M65)-J25-M25</f>
        <v>228</v>
      </c>
      <c r="F100" s="49">
        <f>+E100/$E103</f>
        <v>0.4956521739130435</v>
      </c>
      <c r="G100" s="49"/>
      <c r="H100" s="49"/>
      <c r="I100" s="50">
        <f>SUM(J27:J30)+SUM(M27:M30)+SUM(J68:J71)+SUM(M68:M71)</f>
        <v>56</v>
      </c>
      <c r="J100" s="49">
        <f>+I100/$I103</f>
        <v>0.7</v>
      </c>
    </row>
    <row r="101" spans="1:10" ht="12.75">
      <c r="A101" s="19"/>
      <c r="B101" s="48" t="s">
        <v>23</v>
      </c>
      <c r="C101" s="19">
        <f>+E101+I101</f>
        <v>208</v>
      </c>
      <c r="D101" s="49">
        <f>+C101/$C103</f>
        <v>0.3851851851851852</v>
      </c>
      <c r="E101" s="50">
        <f>SUM(K12:K25)+SUM(N12:N25)+SUM(K56:K65)+SUM(N56:N65)-K25-N25</f>
        <v>194</v>
      </c>
      <c r="F101" s="49">
        <f>+E101/$E103</f>
        <v>0.4217391304347826</v>
      </c>
      <c r="G101" s="49"/>
      <c r="H101" s="49"/>
      <c r="I101" s="50">
        <f>SUM(K27:K30)+SUM(N27:N30)+SUM(K68:K71)+SUM(N68:N71)</f>
        <v>14</v>
      </c>
      <c r="J101" s="49">
        <f>+I101/$I103</f>
        <v>0.175</v>
      </c>
    </row>
    <row r="102" spans="1:10" ht="12.75">
      <c r="A102" s="19"/>
      <c r="B102" s="48" t="s">
        <v>24</v>
      </c>
      <c r="C102" s="19">
        <f>+E102+I102</f>
        <v>48</v>
      </c>
      <c r="D102" s="49">
        <f>+C102/$C103</f>
        <v>0.08888888888888889</v>
      </c>
      <c r="E102" s="50">
        <f>+SUM(L12:L25)+SUM(O12:O25)+SUM(L56:L65)+SUM(O56:O65)-L25-O25</f>
        <v>38</v>
      </c>
      <c r="F102" s="49">
        <f>+E102/$E103</f>
        <v>0.08260869565217391</v>
      </c>
      <c r="G102" s="49"/>
      <c r="H102" s="49"/>
      <c r="I102" s="50">
        <f>SUM(K27:L30)+SUM(O27:O30)+SUM(L68:L71)+SUM(O68:O71)</f>
        <v>10</v>
      </c>
      <c r="J102" s="49">
        <f>+I102/$I103</f>
        <v>0.125</v>
      </c>
    </row>
    <row r="103" spans="1:10" ht="12.75">
      <c r="A103" s="19"/>
      <c r="B103" s="48" t="s">
        <v>20</v>
      </c>
      <c r="C103" s="19">
        <f>+E103+I103</f>
        <v>540</v>
      </c>
      <c r="D103" s="49">
        <f>+C103/$C103</f>
        <v>1</v>
      </c>
      <c r="E103" s="19">
        <f>SUM(E100:E102)</f>
        <v>460</v>
      </c>
      <c r="F103" s="49">
        <f>+E103/$E103</f>
        <v>1</v>
      </c>
      <c r="G103" s="49"/>
      <c r="H103" s="49"/>
      <c r="I103" s="19">
        <f>SUM(I100:I102)</f>
        <v>80</v>
      </c>
      <c r="J103" s="49">
        <f>+I103/$I103</f>
        <v>1</v>
      </c>
    </row>
    <row r="105" spans="1:10" ht="12.75">
      <c r="A105" s="19"/>
      <c r="B105" s="53" t="s">
        <v>72</v>
      </c>
      <c r="C105" s="19"/>
      <c r="D105" s="19"/>
      <c r="E105" s="19"/>
      <c r="F105" s="19"/>
      <c r="G105" s="19"/>
      <c r="H105" s="19"/>
      <c r="I105" s="19"/>
      <c r="J105" s="19"/>
    </row>
    <row r="106" spans="1:10" ht="12.75">
      <c r="A106" s="19"/>
      <c r="B106" s="19"/>
      <c r="C106" s="48" t="s">
        <v>20</v>
      </c>
      <c r="D106" s="48" t="s">
        <v>16</v>
      </c>
      <c r="E106" s="48" t="s">
        <v>55</v>
      </c>
      <c r="F106" s="48" t="s">
        <v>16</v>
      </c>
      <c r="G106" s="48"/>
      <c r="H106" s="48"/>
      <c r="I106" s="48" t="s">
        <v>56</v>
      </c>
      <c r="J106" s="48" t="s">
        <v>16</v>
      </c>
    </row>
    <row r="107" spans="1:10" ht="12.75">
      <c r="A107" s="19"/>
      <c r="B107" s="48" t="s">
        <v>22</v>
      </c>
      <c r="C107" s="19">
        <f>+E107+I107</f>
        <v>284</v>
      </c>
      <c r="D107" s="49">
        <f>+C107/$C110</f>
        <v>0.5259259259259259</v>
      </c>
      <c r="E107" s="50">
        <f>SUM(J12:J25)+SUM(M12:M25)+SUM(J56:J65)+SUM(M56:M65)-J24-M24</f>
        <v>228</v>
      </c>
      <c r="F107" s="49">
        <f>+E107/$E110</f>
        <v>0.4956521739130435</v>
      </c>
      <c r="G107" s="49"/>
      <c r="H107" s="49"/>
      <c r="I107" s="50">
        <f>SUM(J27:J30)+SUM(M27:M30)+SUM(J68:J71)+SUM(M68:M71)</f>
        <v>56</v>
      </c>
      <c r="J107" s="49">
        <f>+I107/$I110</f>
        <v>0.7</v>
      </c>
    </row>
    <row r="108" spans="1:10" ht="12.75">
      <c r="A108" s="19"/>
      <c r="B108" s="48" t="s">
        <v>23</v>
      </c>
      <c r="C108" s="19">
        <f>+E108+I108</f>
        <v>204</v>
      </c>
      <c r="D108" s="49">
        <f>+C108/$C110</f>
        <v>0.37777777777777777</v>
      </c>
      <c r="E108" s="50">
        <f>SUM(K12:K25)+SUM(N12:N25)+SUM(K56:K65)+SUM(N56:N65)-K24-N24</f>
        <v>190</v>
      </c>
      <c r="F108" s="49">
        <f>+E108/$E110</f>
        <v>0.41304347826086957</v>
      </c>
      <c r="G108" s="49"/>
      <c r="H108" s="49"/>
      <c r="I108" s="50">
        <f>SUM(K27:K30)+SUM(N27:N30)+SUM(K68:K71)+SUM(N68:N71)</f>
        <v>14</v>
      </c>
      <c r="J108" s="49">
        <f>+I108/$I110</f>
        <v>0.175</v>
      </c>
    </row>
    <row r="109" spans="1:10" ht="12.75">
      <c r="A109" s="19"/>
      <c r="B109" s="48" t="s">
        <v>24</v>
      </c>
      <c r="C109" s="19">
        <f>+E109+I109</f>
        <v>52</v>
      </c>
      <c r="D109" s="49">
        <f>+C109/$C110</f>
        <v>0.0962962962962963</v>
      </c>
      <c r="E109" s="50">
        <f>+SUM(L12:L25)+SUM(O12:O25)+SUM(L56:L65)+SUM(O56:O65)-L24-O24</f>
        <v>42</v>
      </c>
      <c r="F109" s="49">
        <f>+E109/$E110</f>
        <v>0.09130434782608696</v>
      </c>
      <c r="G109" s="49"/>
      <c r="H109" s="49"/>
      <c r="I109" s="50">
        <f>SUM(K27:L30)+SUM(O27:O30)+SUM(L68:L71)+SUM(O68:O71)</f>
        <v>10</v>
      </c>
      <c r="J109" s="49">
        <f>+I109/$I110</f>
        <v>0.125</v>
      </c>
    </row>
    <row r="110" spans="1:10" ht="12.75">
      <c r="A110" s="19"/>
      <c r="B110" s="48" t="s">
        <v>20</v>
      </c>
      <c r="C110" s="19">
        <f>+E110+I110</f>
        <v>540</v>
      </c>
      <c r="D110" s="49">
        <f>+C110/$C110</f>
        <v>1</v>
      </c>
      <c r="E110" s="19">
        <f>SUM(E107:E109)</f>
        <v>460</v>
      </c>
      <c r="F110" s="49">
        <f>+E110/$E110</f>
        <v>1</v>
      </c>
      <c r="G110" s="49"/>
      <c r="H110" s="49"/>
      <c r="I110" s="19">
        <f>SUM(I107:I109)</f>
        <v>80</v>
      </c>
      <c r="J110" s="49">
        <f>+I110/$I110</f>
        <v>1</v>
      </c>
    </row>
    <row r="112" spans="2:10" ht="25.5">
      <c r="B112" s="40" t="s">
        <v>63</v>
      </c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31" t="s">
        <v>20</v>
      </c>
      <c r="D113" s="31" t="s">
        <v>16</v>
      </c>
      <c r="E113" s="31" t="s">
        <v>55</v>
      </c>
      <c r="F113" s="31" t="s">
        <v>16</v>
      </c>
      <c r="G113" s="31"/>
      <c r="H113" s="31"/>
      <c r="I113" s="31" t="s">
        <v>56</v>
      </c>
      <c r="J113" s="31" t="s">
        <v>16</v>
      </c>
    </row>
    <row r="114" spans="2:10" ht="12.75">
      <c r="B114" s="31" t="s">
        <v>22</v>
      </c>
      <c r="C114" s="14">
        <f>+E114+I114</f>
        <v>284</v>
      </c>
      <c r="D114" s="38">
        <f>+C114/$C117</f>
        <v>0.5259259259259259</v>
      </c>
      <c r="E114" s="39">
        <f>(E100+E107)/2</f>
        <v>228</v>
      </c>
      <c r="F114" s="38">
        <f>+E114/$E117</f>
        <v>0.4956521739130435</v>
      </c>
      <c r="G114" s="38"/>
      <c r="H114" s="38"/>
      <c r="I114" s="39">
        <f>(I100+I107)/2</f>
        <v>56</v>
      </c>
      <c r="J114" s="38">
        <f>+I114/$I117</f>
        <v>0.7</v>
      </c>
    </row>
    <row r="115" spans="2:10" ht="12.75">
      <c r="B115" s="31" t="s">
        <v>23</v>
      </c>
      <c r="C115" s="14">
        <f>+E115+I115</f>
        <v>206</v>
      </c>
      <c r="D115" s="38">
        <f>+C115/$C117</f>
        <v>0.3814814814814815</v>
      </c>
      <c r="E115" s="39">
        <f>(E101+E108)/2</f>
        <v>192</v>
      </c>
      <c r="F115" s="38">
        <f>+E115/$E117</f>
        <v>0.41739130434782606</v>
      </c>
      <c r="G115" s="38"/>
      <c r="H115" s="38"/>
      <c r="I115" s="39">
        <f>(I101+I108)/2</f>
        <v>14</v>
      </c>
      <c r="J115" s="38">
        <f>+I115/$I117</f>
        <v>0.175</v>
      </c>
    </row>
    <row r="116" spans="2:10" ht="12.75">
      <c r="B116" s="31" t="s">
        <v>24</v>
      </c>
      <c r="C116" s="14">
        <f>+E116+I116</f>
        <v>50</v>
      </c>
      <c r="D116" s="38">
        <f>+C116/$C117</f>
        <v>0.09259259259259259</v>
      </c>
      <c r="E116" s="39">
        <f>(E102+E109)/2</f>
        <v>40</v>
      </c>
      <c r="F116" s="38">
        <f>+E116/$E117</f>
        <v>0.08695652173913043</v>
      </c>
      <c r="G116" s="38"/>
      <c r="H116" s="38"/>
      <c r="I116" s="39">
        <f>(I102+I109)/2</f>
        <v>10</v>
      </c>
      <c r="J116" s="38">
        <f>+I116/$I117</f>
        <v>0.125</v>
      </c>
    </row>
    <row r="117" spans="2:10" ht="12.75">
      <c r="B117" s="31" t="s">
        <v>20</v>
      </c>
      <c r="C117" s="14">
        <f>+E117+I117</f>
        <v>540</v>
      </c>
      <c r="D117" s="38">
        <f>+C117/$C117</f>
        <v>1</v>
      </c>
      <c r="E117" s="14">
        <f>SUM(E114:E116)</f>
        <v>460</v>
      </c>
      <c r="F117" s="38">
        <f>+E117/$E117</f>
        <v>1</v>
      </c>
      <c r="G117" s="38"/>
      <c r="H117" s="38"/>
      <c r="I117" s="14">
        <f>SUM(I114:I116)</f>
        <v>80</v>
      </c>
      <c r="J117" s="38">
        <f>+I117/$I117</f>
        <v>1</v>
      </c>
    </row>
    <row r="121" spans="3:4" ht="12.75">
      <c r="C121" s="47" t="s">
        <v>18</v>
      </c>
      <c r="D121" s="47" t="s">
        <v>16</v>
      </c>
    </row>
    <row r="122" spans="1:4" ht="12.75">
      <c r="A122" s="3"/>
      <c r="B122" s="12" t="s">
        <v>57</v>
      </c>
      <c r="C122" s="78">
        <f>+SUM(C123:C126)</f>
        <v>47</v>
      </c>
      <c r="D122" s="79">
        <f>(C122/120)*100</f>
        <v>39.166666666666664</v>
      </c>
    </row>
    <row r="123" spans="2:4" ht="12.75">
      <c r="B123" s="82" t="s">
        <v>120</v>
      </c>
      <c r="C123" s="50">
        <v>3</v>
      </c>
      <c r="D123" s="81"/>
    </row>
    <row r="124" spans="2:4" ht="12.75">
      <c r="B124" s="95" t="s">
        <v>135</v>
      </c>
      <c r="C124" s="19">
        <v>20</v>
      </c>
      <c r="D124" s="14"/>
    </row>
    <row r="125" spans="2:4" ht="12.75">
      <c r="B125" s="82" t="s">
        <v>118</v>
      </c>
      <c r="C125" s="19">
        <v>2</v>
      </c>
      <c r="D125" s="14"/>
    </row>
    <row r="126" spans="2:4" ht="12.75">
      <c r="B126" s="82" t="s">
        <v>119</v>
      </c>
      <c r="C126" s="19">
        <v>22</v>
      </c>
      <c r="D126" s="14"/>
    </row>
    <row r="127" spans="2:3" ht="12.75">
      <c r="B127" s="19"/>
      <c r="C127" s="19"/>
    </row>
    <row r="129" ht="28.5">
      <c r="B129" s="85" t="s">
        <v>123</v>
      </c>
    </row>
    <row r="130" spans="1:3" ht="45">
      <c r="A130" s="86"/>
      <c r="B130" s="87" t="s">
        <v>124</v>
      </c>
      <c r="C130" s="53">
        <v>120</v>
      </c>
    </row>
    <row r="131" spans="1:3" ht="15">
      <c r="A131" s="86"/>
      <c r="B131" s="88" t="s">
        <v>125</v>
      </c>
      <c r="C131" s="53">
        <v>29</v>
      </c>
    </row>
    <row r="132" spans="1:3" ht="30">
      <c r="A132" s="86"/>
      <c r="B132" s="88" t="s">
        <v>126</v>
      </c>
      <c r="C132" s="53">
        <v>0</v>
      </c>
    </row>
    <row r="133" spans="1:3" ht="75">
      <c r="A133" s="86"/>
      <c r="B133" s="88" t="s">
        <v>127</v>
      </c>
      <c r="C133" s="53">
        <v>0</v>
      </c>
    </row>
  </sheetData>
  <sheetProtection/>
  <mergeCells count="42">
    <mergeCell ref="F10:F11"/>
    <mergeCell ref="J10:L10"/>
    <mergeCell ref="M10:O10"/>
    <mergeCell ref="A9:A11"/>
    <mergeCell ref="B9:B11"/>
    <mergeCell ref="C9:E9"/>
    <mergeCell ref="I9:O9"/>
    <mergeCell ref="C10:C11"/>
    <mergeCell ref="D10:D11"/>
    <mergeCell ref="B79:E79"/>
    <mergeCell ref="B38:E38"/>
    <mergeCell ref="B39:E39"/>
    <mergeCell ref="I34:K34"/>
    <mergeCell ref="L34:N34"/>
    <mergeCell ref="J73:L73"/>
    <mergeCell ref="M73:O73"/>
    <mergeCell ref="I53:O53"/>
    <mergeCell ref="C54:C55"/>
    <mergeCell ref="H54:H55"/>
    <mergeCell ref="P53:P55"/>
    <mergeCell ref="F54:F55"/>
    <mergeCell ref="J54:L54"/>
    <mergeCell ref="M54:O54"/>
    <mergeCell ref="L32:N32"/>
    <mergeCell ref="F53:H53"/>
    <mergeCell ref="I54:I55"/>
    <mergeCell ref="A53:A55"/>
    <mergeCell ref="B53:B55"/>
    <mergeCell ref="C53:E53"/>
    <mergeCell ref="D54:D55"/>
    <mergeCell ref="E54:E55"/>
    <mergeCell ref="G54:G55"/>
    <mergeCell ref="P24:P25"/>
    <mergeCell ref="E10:E11"/>
    <mergeCell ref="I10:I11"/>
    <mergeCell ref="I32:K32"/>
    <mergeCell ref="F9:H9"/>
    <mergeCell ref="G10:G11"/>
    <mergeCell ref="H10:H11"/>
    <mergeCell ref="F24:F25"/>
    <mergeCell ref="G24:G25"/>
    <mergeCell ref="P9:P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6" r:id="rId1"/>
  <rowBreaks count="2" manualBreakCount="2">
    <brk id="44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view="pageBreakPreview" zoomScale="60" workbookViewId="0" topLeftCell="A79">
      <selection activeCell="B124" sqref="B124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75390625" style="0" customWidth="1"/>
    <col min="17" max="17" width="10.25390625" style="0" bestFit="1" customWidth="1"/>
  </cols>
  <sheetData>
    <row r="1" s="46" customFormat="1" ht="15.75">
      <c r="A1" s="46" t="s">
        <v>131</v>
      </c>
    </row>
    <row r="2" spans="4:10" ht="12.75">
      <c r="D2" s="51" t="s">
        <v>61</v>
      </c>
      <c r="E2" s="51" t="s">
        <v>62</v>
      </c>
      <c r="F2" s="51"/>
      <c r="G2" s="51"/>
      <c r="H2" s="51"/>
      <c r="I2" s="51" t="s">
        <v>61</v>
      </c>
      <c r="J2" s="51" t="s">
        <v>62</v>
      </c>
    </row>
    <row r="3" spans="2:9" ht="12.75">
      <c r="B3" s="14" t="s">
        <v>90</v>
      </c>
      <c r="D3" s="19" t="s">
        <v>12</v>
      </c>
      <c r="E3" s="19" t="s">
        <v>12</v>
      </c>
      <c r="F3" s="19" t="s">
        <v>0</v>
      </c>
      <c r="G3" s="19"/>
      <c r="H3" s="19"/>
      <c r="I3" s="19"/>
    </row>
    <row r="4" spans="2:10" ht="12.75">
      <c r="B4" t="s">
        <v>130</v>
      </c>
      <c r="D4" s="37">
        <f>I4/I7</f>
        <v>0.5172413793103449</v>
      </c>
      <c r="E4" s="37">
        <f>J4/J7</f>
        <v>0.5172413793103449</v>
      </c>
      <c r="F4" s="19" t="s">
        <v>13</v>
      </c>
      <c r="G4" s="19"/>
      <c r="H4" s="19"/>
      <c r="I4" s="19">
        <f>J33+M33</f>
        <v>180</v>
      </c>
      <c r="J4" s="19">
        <f>J35+M35</f>
        <v>180</v>
      </c>
    </row>
    <row r="5" spans="2:10" ht="12.75">
      <c r="B5" t="s">
        <v>25</v>
      </c>
      <c r="D5" s="37">
        <f>I5/I7</f>
        <v>0.39080459770114945</v>
      </c>
      <c r="E5" s="37">
        <f>J5/J7</f>
        <v>0.3793103448275862</v>
      </c>
      <c r="F5" s="19" t="s">
        <v>14</v>
      </c>
      <c r="G5" s="19"/>
      <c r="H5" s="19"/>
      <c r="I5" s="19">
        <f>K33+N33</f>
        <v>136</v>
      </c>
      <c r="J5" s="19">
        <f>K35+N35</f>
        <v>132</v>
      </c>
    </row>
    <row r="6" spans="2:10" ht="12.75">
      <c r="B6" t="s">
        <v>31</v>
      </c>
      <c r="D6" s="37">
        <f>I6/I7</f>
        <v>0.09195402298850575</v>
      </c>
      <c r="E6" s="37">
        <f>J6/J7</f>
        <v>0.10344827586206896</v>
      </c>
      <c r="F6" s="19" t="s">
        <v>15</v>
      </c>
      <c r="G6" s="19"/>
      <c r="H6" s="19"/>
      <c r="I6" s="19">
        <f>L33+O33</f>
        <v>32</v>
      </c>
      <c r="J6" s="19">
        <f>L35+O35</f>
        <v>36</v>
      </c>
    </row>
    <row r="7" spans="2:10" ht="12.75">
      <c r="B7" t="s">
        <v>50</v>
      </c>
      <c r="D7" s="37">
        <f>SUM(D4:D6)</f>
        <v>1</v>
      </c>
      <c r="E7" s="37">
        <f>SUM(E4:E6)</f>
        <v>1</v>
      </c>
      <c r="F7" s="19" t="s">
        <v>1</v>
      </c>
      <c r="G7" s="19"/>
      <c r="H7" s="19"/>
      <c r="I7" s="19">
        <f>SUM(I4:I6)</f>
        <v>348</v>
      </c>
      <c r="J7" s="19">
        <f>SUM(J4:J6)</f>
        <v>348</v>
      </c>
    </row>
    <row r="8" ht="12.75">
      <c r="B8" t="s">
        <v>101</v>
      </c>
    </row>
    <row r="9" spans="1:16" ht="12.75">
      <c r="A9" s="149" t="s">
        <v>11</v>
      </c>
      <c r="B9" s="149" t="s">
        <v>2</v>
      </c>
      <c r="C9" s="138" t="s">
        <v>106</v>
      </c>
      <c r="D9" s="138"/>
      <c r="E9" s="138"/>
      <c r="F9" s="124" t="s">
        <v>3</v>
      </c>
      <c r="G9" s="125"/>
      <c r="H9" s="126"/>
      <c r="I9" s="146" t="s">
        <v>4</v>
      </c>
      <c r="J9" s="147"/>
      <c r="K9" s="147"/>
      <c r="L9" s="147"/>
      <c r="M9" s="147"/>
      <c r="N9" s="147"/>
      <c r="O9" s="148"/>
      <c r="P9" s="131" t="s">
        <v>5</v>
      </c>
    </row>
    <row r="10" spans="1:16" ht="12.75">
      <c r="A10" s="149"/>
      <c r="B10" s="150"/>
      <c r="C10" s="127" t="s">
        <v>6</v>
      </c>
      <c r="D10" s="121" t="s">
        <v>107</v>
      </c>
      <c r="E10" s="121" t="s">
        <v>108</v>
      </c>
      <c r="F10" s="127" t="s">
        <v>20</v>
      </c>
      <c r="G10" s="127" t="s">
        <v>109</v>
      </c>
      <c r="H10" s="127" t="s">
        <v>110</v>
      </c>
      <c r="I10" s="121" t="s">
        <v>111</v>
      </c>
      <c r="J10" s="139" t="s">
        <v>109</v>
      </c>
      <c r="K10" s="140"/>
      <c r="L10" s="141"/>
      <c r="M10" s="139" t="s">
        <v>110</v>
      </c>
      <c r="N10" s="140"/>
      <c r="O10" s="141"/>
      <c r="P10" s="132"/>
    </row>
    <row r="11" spans="1:16" ht="12.75">
      <c r="A11" s="149"/>
      <c r="B11" s="150"/>
      <c r="C11" s="128"/>
      <c r="D11" s="122"/>
      <c r="E11" s="122"/>
      <c r="F11" s="128"/>
      <c r="G11" s="128"/>
      <c r="H11" s="128"/>
      <c r="I11" s="122"/>
      <c r="J11" s="2" t="s">
        <v>7</v>
      </c>
      <c r="K11" s="4" t="s">
        <v>8</v>
      </c>
      <c r="L11" s="4" t="s">
        <v>9</v>
      </c>
      <c r="M11" s="4" t="s">
        <v>7</v>
      </c>
      <c r="N11" s="4" t="s">
        <v>8</v>
      </c>
      <c r="O11" s="4" t="s">
        <v>9</v>
      </c>
      <c r="P11" s="133"/>
    </row>
    <row r="12" spans="1:16" ht="12.75">
      <c r="A12" s="97">
        <v>1</v>
      </c>
      <c r="B12" s="98" t="s">
        <v>26</v>
      </c>
      <c r="C12" s="99">
        <v>1</v>
      </c>
      <c r="D12" s="99">
        <v>1</v>
      </c>
      <c r="E12" s="100"/>
      <c r="F12" s="101">
        <f>G12+H12</f>
        <v>5</v>
      </c>
      <c r="G12" s="102">
        <v>5</v>
      </c>
      <c r="H12" s="102"/>
      <c r="I12" s="103">
        <v>30</v>
      </c>
      <c r="J12" s="101">
        <v>15</v>
      </c>
      <c r="K12" s="104">
        <v>15</v>
      </c>
      <c r="L12" s="104">
        <v>0</v>
      </c>
      <c r="M12" s="104">
        <v>0</v>
      </c>
      <c r="N12" s="104">
        <v>0</v>
      </c>
      <c r="O12" s="104">
        <v>0</v>
      </c>
      <c r="P12" s="25"/>
    </row>
    <row r="13" spans="1:16" ht="12.75">
      <c r="A13" s="97">
        <v>2</v>
      </c>
      <c r="B13" s="98" t="s">
        <v>38</v>
      </c>
      <c r="C13" s="99"/>
      <c r="D13" s="99">
        <v>2</v>
      </c>
      <c r="E13" s="100"/>
      <c r="F13" s="101">
        <f aca="true" t="shared" si="0" ref="F13:F24">G13+H13</f>
        <v>5</v>
      </c>
      <c r="G13" s="102"/>
      <c r="H13" s="102">
        <v>5</v>
      </c>
      <c r="I13" s="103">
        <v>30</v>
      </c>
      <c r="J13" s="101">
        <v>0</v>
      </c>
      <c r="K13" s="104">
        <v>0</v>
      </c>
      <c r="L13" s="104">
        <v>0</v>
      </c>
      <c r="M13" s="104">
        <v>30</v>
      </c>
      <c r="N13" s="104">
        <v>0</v>
      </c>
      <c r="O13" s="104">
        <v>0</v>
      </c>
      <c r="P13" s="25"/>
    </row>
    <row r="14" spans="1:16" ht="12.75">
      <c r="A14" s="97">
        <v>3</v>
      </c>
      <c r="B14" s="98" t="s">
        <v>39</v>
      </c>
      <c r="C14" s="99">
        <v>2</v>
      </c>
      <c r="D14" s="99">
        <v>2</v>
      </c>
      <c r="E14" s="100"/>
      <c r="F14" s="101">
        <f t="shared" si="0"/>
        <v>7</v>
      </c>
      <c r="G14" s="102"/>
      <c r="H14" s="102">
        <v>7</v>
      </c>
      <c r="I14" s="103">
        <v>30</v>
      </c>
      <c r="J14" s="101">
        <v>0</v>
      </c>
      <c r="K14" s="104">
        <v>0</v>
      </c>
      <c r="L14" s="104">
        <v>0</v>
      </c>
      <c r="M14" s="104">
        <v>10</v>
      </c>
      <c r="N14" s="104">
        <v>10</v>
      </c>
      <c r="O14" s="104">
        <v>10</v>
      </c>
      <c r="P14" s="25"/>
    </row>
    <row r="15" spans="1:16" ht="12.75">
      <c r="A15" s="104">
        <v>4</v>
      </c>
      <c r="B15" s="105" t="s">
        <v>40</v>
      </c>
      <c r="C15" s="103"/>
      <c r="D15" s="103">
        <v>2</v>
      </c>
      <c r="E15" s="103"/>
      <c r="F15" s="101">
        <f t="shared" si="0"/>
        <v>7</v>
      </c>
      <c r="G15" s="103"/>
      <c r="H15" s="103">
        <v>7</v>
      </c>
      <c r="I15" s="103">
        <v>45</v>
      </c>
      <c r="J15" s="104">
        <v>0</v>
      </c>
      <c r="K15" s="104">
        <v>0</v>
      </c>
      <c r="L15" s="104">
        <v>0</v>
      </c>
      <c r="M15" s="104">
        <v>30</v>
      </c>
      <c r="N15" s="104">
        <v>15</v>
      </c>
      <c r="O15" s="104">
        <v>0</v>
      </c>
      <c r="P15" s="25"/>
    </row>
    <row r="16" spans="1:16" ht="12.75">
      <c r="A16" s="16">
        <v>5</v>
      </c>
      <c r="B16" s="23" t="s">
        <v>41</v>
      </c>
      <c r="C16" s="16"/>
      <c r="D16" s="28">
        <v>1</v>
      </c>
      <c r="E16" s="16"/>
      <c r="F16" s="16">
        <f t="shared" si="0"/>
        <v>3</v>
      </c>
      <c r="G16" s="16">
        <v>3</v>
      </c>
      <c r="H16" s="16"/>
      <c r="I16" s="16">
        <v>17</v>
      </c>
      <c r="J16" s="16">
        <v>7</v>
      </c>
      <c r="K16" s="16">
        <v>10</v>
      </c>
      <c r="L16" s="16">
        <v>0</v>
      </c>
      <c r="M16" s="16">
        <v>0</v>
      </c>
      <c r="N16" s="16">
        <v>0</v>
      </c>
      <c r="O16" s="16">
        <v>0</v>
      </c>
      <c r="P16" s="20"/>
    </row>
    <row r="17" spans="1:16" ht="12.75">
      <c r="A17" s="16">
        <v>6</v>
      </c>
      <c r="B17" s="23" t="s">
        <v>28</v>
      </c>
      <c r="C17" s="16"/>
      <c r="D17" s="28">
        <v>1</v>
      </c>
      <c r="E17" s="16"/>
      <c r="F17" s="16">
        <f t="shared" si="0"/>
        <v>3</v>
      </c>
      <c r="G17" s="16">
        <v>3</v>
      </c>
      <c r="H17" s="16"/>
      <c r="I17" s="16">
        <v>18</v>
      </c>
      <c r="J17" s="16">
        <v>10</v>
      </c>
      <c r="K17" s="16">
        <v>1</v>
      </c>
      <c r="L17" s="16">
        <v>7</v>
      </c>
      <c r="M17" s="16">
        <v>0</v>
      </c>
      <c r="N17" s="16">
        <v>0</v>
      </c>
      <c r="O17" s="16">
        <v>0</v>
      </c>
      <c r="P17" s="21"/>
    </row>
    <row r="18" spans="1:16" ht="12.75">
      <c r="A18" s="16">
        <v>7</v>
      </c>
      <c r="B18" s="23" t="s">
        <v>48</v>
      </c>
      <c r="C18" s="16">
        <v>1</v>
      </c>
      <c r="D18" s="16">
        <v>1</v>
      </c>
      <c r="E18" s="16"/>
      <c r="F18" s="16">
        <f t="shared" si="0"/>
        <v>3</v>
      </c>
      <c r="G18" s="16">
        <v>3</v>
      </c>
      <c r="H18" s="16"/>
      <c r="I18" s="16">
        <v>16</v>
      </c>
      <c r="J18" s="16">
        <v>6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20"/>
    </row>
    <row r="19" spans="1:16" ht="12.75">
      <c r="A19" s="16">
        <v>8</v>
      </c>
      <c r="B19" s="23" t="s">
        <v>42</v>
      </c>
      <c r="C19" s="16"/>
      <c r="D19" s="28">
        <v>1</v>
      </c>
      <c r="E19" s="16"/>
      <c r="F19" s="16">
        <f t="shared" si="0"/>
        <v>4</v>
      </c>
      <c r="G19" s="16">
        <v>4</v>
      </c>
      <c r="H19" s="16"/>
      <c r="I19" s="16">
        <v>19</v>
      </c>
      <c r="J19" s="16">
        <v>9</v>
      </c>
      <c r="K19" s="16">
        <v>1</v>
      </c>
      <c r="L19" s="16">
        <v>9</v>
      </c>
      <c r="M19" s="16">
        <v>0</v>
      </c>
      <c r="N19" s="16">
        <v>0</v>
      </c>
      <c r="O19" s="16">
        <v>0</v>
      </c>
      <c r="P19" s="21"/>
    </row>
    <row r="20" spans="1:16" ht="12.75">
      <c r="A20" s="16">
        <v>9</v>
      </c>
      <c r="B20" s="23" t="s">
        <v>43</v>
      </c>
      <c r="C20" s="16">
        <v>1</v>
      </c>
      <c r="D20" s="28">
        <v>1</v>
      </c>
      <c r="E20" s="16"/>
      <c r="F20" s="16">
        <f t="shared" si="0"/>
        <v>2</v>
      </c>
      <c r="G20" s="16">
        <v>2</v>
      </c>
      <c r="H20" s="16"/>
      <c r="I20" s="16">
        <v>13</v>
      </c>
      <c r="J20" s="16">
        <v>6</v>
      </c>
      <c r="K20" s="16">
        <v>7</v>
      </c>
      <c r="L20" s="16">
        <v>0</v>
      </c>
      <c r="M20" s="16">
        <v>0</v>
      </c>
      <c r="N20" s="16">
        <v>0</v>
      </c>
      <c r="O20" s="16">
        <v>0</v>
      </c>
      <c r="P20" s="20"/>
    </row>
    <row r="21" spans="1:16" ht="12.75">
      <c r="A21" s="16">
        <v>10</v>
      </c>
      <c r="B21" s="23" t="s">
        <v>49</v>
      </c>
      <c r="C21" s="16">
        <v>2</v>
      </c>
      <c r="D21" s="28">
        <v>2</v>
      </c>
      <c r="E21" s="16"/>
      <c r="F21" s="16">
        <f t="shared" si="0"/>
        <v>6</v>
      </c>
      <c r="G21" s="16"/>
      <c r="H21" s="16">
        <v>6</v>
      </c>
      <c r="I21" s="16">
        <v>39</v>
      </c>
      <c r="J21" s="16">
        <v>0</v>
      </c>
      <c r="K21" s="16">
        <v>0</v>
      </c>
      <c r="L21" s="16">
        <v>0</v>
      </c>
      <c r="M21" s="16">
        <v>20</v>
      </c>
      <c r="N21" s="16">
        <v>19</v>
      </c>
      <c r="O21" s="16">
        <v>0</v>
      </c>
      <c r="P21" s="20"/>
    </row>
    <row r="22" spans="1:16" ht="12.75">
      <c r="A22" s="16">
        <v>11</v>
      </c>
      <c r="B22" s="23" t="s">
        <v>29</v>
      </c>
      <c r="C22" s="16"/>
      <c r="D22" s="28"/>
      <c r="E22" s="16" t="s">
        <v>53</v>
      </c>
      <c r="F22" s="16">
        <v>0</v>
      </c>
      <c r="G22" s="16">
        <v>0</v>
      </c>
      <c r="H22" s="16">
        <v>0</v>
      </c>
      <c r="I22" s="16">
        <v>20</v>
      </c>
      <c r="J22" s="16">
        <v>0</v>
      </c>
      <c r="K22" s="16">
        <v>10</v>
      </c>
      <c r="L22" s="16">
        <v>0</v>
      </c>
      <c r="M22" s="16">
        <v>0</v>
      </c>
      <c r="N22" s="16">
        <v>10</v>
      </c>
      <c r="O22" s="16">
        <v>0</v>
      </c>
      <c r="P22" s="26"/>
    </row>
    <row r="23" spans="1:16" ht="12.75">
      <c r="A23" s="16">
        <v>12</v>
      </c>
      <c r="B23" s="96" t="s">
        <v>27</v>
      </c>
      <c r="C23" s="16"/>
      <c r="D23" s="28">
        <v>1</v>
      </c>
      <c r="E23" s="16"/>
      <c r="F23" s="16">
        <f t="shared" si="0"/>
        <v>2</v>
      </c>
      <c r="G23" s="16">
        <v>2</v>
      </c>
      <c r="H23" s="16"/>
      <c r="I23" s="16">
        <v>9</v>
      </c>
      <c r="J23" s="16">
        <v>3</v>
      </c>
      <c r="K23" s="16">
        <v>0</v>
      </c>
      <c r="L23" s="16">
        <v>6</v>
      </c>
      <c r="M23" s="16">
        <v>0</v>
      </c>
      <c r="N23" s="16">
        <v>0</v>
      </c>
      <c r="O23" s="16">
        <v>0</v>
      </c>
      <c r="P23" s="16"/>
    </row>
    <row r="24" spans="1:16" ht="12.75">
      <c r="A24" s="16" t="s">
        <v>59</v>
      </c>
      <c r="B24" s="23" t="s">
        <v>44</v>
      </c>
      <c r="C24" s="16">
        <v>1</v>
      </c>
      <c r="D24" s="28">
        <v>1</v>
      </c>
      <c r="E24" s="16"/>
      <c r="F24" s="129">
        <f t="shared" si="0"/>
        <v>3</v>
      </c>
      <c r="G24" s="129">
        <v>3</v>
      </c>
      <c r="H24" s="16"/>
      <c r="I24" s="16">
        <v>16</v>
      </c>
      <c r="J24" s="16">
        <v>8</v>
      </c>
      <c r="K24" s="16">
        <v>8</v>
      </c>
      <c r="L24" s="16">
        <v>0</v>
      </c>
      <c r="M24" s="16">
        <v>0</v>
      </c>
      <c r="N24" s="16">
        <v>0</v>
      </c>
      <c r="O24" s="16">
        <v>0</v>
      </c>
      <c r="P24" s="119" t="s">
        <v>60</v>
      </c>
    </row>
    <row r="25" spans="1:16" ht="12.75">
      <c r="A25" s="16" t="s">
        <v>58</v>
      </c>
      <c r="B25" s="23" t="s">
        <v>30</v>
      </c>
      <c r="C25" s="16">
        <v>1</v>
      </c>
      <c r="D25" s="16">
        <v>1</v>
      </c>
      <c r="E25" s="16"/>
      <c r="F25" s="130"/>
      <c r="G25" s="130"/>
      <c r="H25" s="16"/>
      <c r="I25" s="16">
        <v>16</v>
      </c>
      <c r="J25" s="24">
        <v>8</v>
      </c>
      <c r="K25" s="24">
        <v>4</v>
      </c>
      <c r="L25" s="24">
        <v>4</v>
      </c>
      <c r="M25" s="24">
        <v>0</v>
      </c>
      <c r="N25" s="24">
        <v>0</v>
      </c>
      <c r="O25" s="24">
        <v>0</v>
      </c>
      <c r="P25" s="120"/>
    </row>
    <row r="26" spans="1:16" ht="12.75">
      <c r="A26" s="5"/>
      <c r="B26" s="30" t="s">
        <v>21</v>
      </c>
      <c r="C26" s="16"/>
      <c r="D26" s="16"/>
      <c r="E26" s="4"/>
      <c r="F26" s="16"/>
      <c r="G26" s="4"/>
      <c r="H26" s="4"/>
      <c r="I26" s="4"/>
      <c r="J26" s="7"/>
      <c r="K26" s="7"/>
      <c r="L26" s="7"/>
      <c r="M26" s="7"/>
      <c r="N26" s="7"/>
      <c r="O26" s="7"/>
      <c r="P26" s="5"/>
    </row>
    <row r="27" spans="1:16" ht="12.75">
      <c r="A27" s="62">
        <v>14</v>
      </c>
      <c r="B27" s="63" t="s">
        <v>91</v>
      </c>
      <c r="C27" s="64"/>
      <c r="D27" s="64">
        <v>1</v>
      </c>
      <c r="E27" s="64"/>
      <c r="F27" s="16">
        <f aca="true" t="shared" si="1" ref="F27:F32">G27+H27</f>
        <v>1</v>
      </c>
      <c r="G27" s="64">
        <v>1</v>
      </c>
      <c r="H27" s="64"/>
      <c r="I27" s="64">
        <v>6</v>
      </c>
      <c r="J27" s="65">
        <v>6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5"/>
    </row>
    <row r="28" spans="1:16" ht="12.75">
      <c r="A28" s="62">
        <v>15</v>
      </c>
      <c r="B28" s="63" t="s">
        <v>92</v>
      </c>
      <c r="C28" s="64">
        <v>1</v>
      </c>
      <c r="D28" s="64">
        <v>1</v>
      </c>
      <c r="E28" s="64"/>
      <c r="F28" s="16">
        <f t="shared" si="1"/>
        <v>2</v>
      </c>
      <c r="G28" s="64">
        <v>2</v>
      </c>
      <c r="H28" s="64"/>
      <c r="I28" s="64">
        <v>8</v>
      </c>
      <c r="J28" s="65">
        <v>4</v>
      </c>
      <c r="K28" s="65">
        <v>4</v>
      </c>
      <c r="L28" s="65">
        <v>0</v>
      </c>
      <c r="M28" s="65">
        <v>0</v>
      </c>
      <c r="N28" s="65">
        <v>0</v>
      </c>
      <c r="O28" s="65">
        <v>0</v>
      </c>
      <c r="P28" s="5"/>
    </row>
    <row r="29" spans="1:16" s="43" customFormat="1" ht="25.5">
      <c r="A29" s="89">
        <v>16</v>
      </c>
      <c r="B29" s="90" t="s">
        <v>93</v>
      </c>
      <c r="C29" s="64"/>
      <c r="D29" s="64">
        <v>1</v>
      </c>
      <c r="E29" s="64"/>
      <c r="F29" s="59">
        <f t="shared" si="1"/>
        <v>2</v>
      </c>
      <c r="G29" s="64">
        <v>2</v>
      </c>
      <c r="H29" s="64"/>
      <c r="I29" s="64">
        <v>8</v>
      </c>
      <c r="J29" s="65">
        <v>4</v>
      </c>
      <c r="K29" s="65">
        <v>4</v>
      </c>
      <c r="L29" s="65">
        <v>0</v>
      </c>
      <c r="M29" s="65">
        <v>0</v>
      </c>
      <c r="N29" s="65">
        <v>0</v>
      </c>
      <c r="O29" s="65">
        <v>0</v>
      </c>
      <c r="P29" s="41"/>
    </row>
    <row r="30" spans="1:16" ht="12.75">
      <c r="A30" s="62">
        <v>17</v>
      </c>
      <c r="B30" s="66" t="s">
        <v>94</v>
      </c>
      <c r="C30" s="64"/>
      <c r="D30" s="64">
        <v>2</v>
      </c>
      <c r="E30" s="64"/>
      <c r="F30" s="16">
        <f t="shared" si="1"/>
        <v>2</v>
      </c>
      <c r="G30" s="64"/>
      <c r="H30" s="64">
        <v>2</v>
      </c>
      <c r="I30" s="64">
        <v>8</v>
      </c>
      <c r="J30" s="65">
        <v>0</v>
      </c>
      <c r="K30" s="65">
        <v>0</v>
      </c>
      <c r="L30" s="65">
        <v>0</v>
      </c>
      <c r="M30" s="65">
        <v>4</v>
      </c>
      <c r="N30" s="65">
        <v>4</v>
      </c>
      <c r="O30" s="65">
        <v>0</v>
      </c>
      <c r="P30" s="5"/>
    </row>
    <row r="31" spans="1:16" ht="12.75">
      <c r="A31" s="111">
        <v>18</v>
      </c>
      <c r="B31" s="112" t="s">
        <v>95</v>
      </c>
      <c r="C31" s="113"/>
      <c r="D31" s="113">
        <v>2</v>
      </c>
      <c r="E31" s="113"/>
      <c r="F31" s="114">
        <f t="shared" si="1"/>
        <v>2</v>
      </c>
      <c r="G31" s="113"/>
      <c r="H31" s="113">
        <v>2</v>
      </c>
      <c r="I31" s="113">
        <v>8</v>
      </c>
      <c r="J31" s="115">
        <v>0</v>
      </c>
      <c r="K31" s="115">
        <v>0</v>
      </c>
      <c r="L31" s="115">
        <v>0</v>
      </c>
      <c r="M31" s="115">
        <v>4</v>
      </c>
      <c r="N31" s="115">
        <v>4</v>
      </c>
      <c r="O31" s="115">
        <v>0</v>
      </c>
      <c r="P31" s="116" t="s">
        <v>129</v>
      </c>
    </row>
    <row r="32" spans="1:16" s="92" customFormat="1" ht="25.5">
      <c r="A32" s="89">
        <v>19</v>
      </c>
      <c r="B32" s="91" t="s">
        <v>96</v>
      </c>
      <c r="C32" s="64"/>
      <c r="D32" s="64">
        <v>2</v>
      </c>
      <c r="E32" s="64"/>
      <c r="F32" s="59">
        <f t="shared" si="1"/>
        <v>1</v>
      </c>
      <c r="G32" s="64"/>
      <c r="H32" s="64">
        <v>1</v>
      </c>
      <c r="I32" s="64">
        <v>8</v>
      </c>
      <c r="J32" s="65">
        <v>0</v>
      </c>
      <c r="K32" s="65">
        <v>0</v>
      </c>
      <c r="L32" s="65">
        <v>0</v>
      </c>
      <c r="M32" s="65">
        <v>4</v>
      </c>
      <c r="N32" s="65">
        <v>4</v>
      </c>
      <c r="O32" s="65">
        <v>0</v>
      </c>
      <c r="P32" s="61"/>
    </row>
    <row r="33" spans="1:16" ht="12.75">
      <c r="A33" s="10"/>
      <c r="B33" s="10" t="s">
        <v>64</v>
      </c>
      <c r="C33" s="11">
        <v>6</v>
      </c>
      <c r="D33" s="11"/>
      <c r="E33" s="10"/>
      <c r="F33" s="11">
        <f>SUM(F12:F32)</f>
        <v>60</v>
      </c>
      <c r="G33" s="11">
        <f>SUM(G12:G32)</f>
        <v>30</v>
      </c>
      <c r="H33" s="11">
        <f>SUM(H12:H32)</f>
        <v>30</v>
      </c>
      <c r="I33" s="11">
        <f aca="true" t="shared" si="2" ref="I33:O33">SUM(I12:I32)-I25</f>
        <v>348</v>
      </c>
      <c r="J33" s="11">
        <f t="shared" si="2"/>
        <v>78</v>
      </c>
      <c r="K33" s="11">
        <f t="shared" si="2"/>
        <v>70</v>
      </c>
      <c r="L33" s="11">
        <f t="shared" si="2"/>
        <v>22</v>
      </c>
      <c r="M33" s="11">
        <f t="shared" si="2"/>
        <v>102</v>
      </c>
      <c r="N33" s="11">
        <f t="shared" si="2"/>
        <v>66</v>
      </c>
      <c r="O33" s="11">
        <f t="shared" si="2"/>
        <v>10</v>
      </c>
      <c r="P33" s="10"/>
    </row>
    <row r="34" spans="1:16" ht="12.75">
      <c r="A34" s="5"/>
      <c r="B34" s="70" t="s">
        <v>65</v>
      </c>
      <c r="C34" s="71"/>
      <c r="D34" s="71"/>
      <c r="E34" s="71"/>
      <c r="F34" s="10"/>
      <c r="G34" s="10"/>
      <c r="H34" s="10"/>
      <c r="I34" s="123">
        <f>SUM(J33:L33)</f>
        <v>170</v>
      </c>
      <c r="J34" s="123"/>
      <c r="K34" s="123"/>
      <c r="L34" s="123">
        <f>SUM(M33:O33)</f>
        <v>178</v>
      </c>
      <c r="M34" s="123"/>
      <c r="N34" s="123"/>
      <c r="O34" s="4"/>
      <c r="P34" s="5"/>
    </row>
    <row r="35" spans="1:16" ht="12.75">
      <c r="A35" s="10"/>
      <c r="B35" s="10" t="s">
        <v>66</v>
      </c>
      <c r="C35" s="11">
        <v>6</v>
      </c>
      <c r="D35" s="11"/>
      <c r="E35" s="10"/>
      <c r="F35" s="11">
        <f>SUM(F12:F32)</f>
        <v>60</v>
      </c>
      <c r="G35" s="11">
        <f>SUM(G12:G32)</f>
        <v>30</v>
      </c>
      <c r="H35" s="11">
        <f>SUM(H12:H32)</f>
        <v>30</v>
      </c>
      <c r="I35" s="11">
        <f aca="true" t="shared" si="3" ref="I35:O35">SUM(I12:I32)-I24</f>
        <v>348</v>
      </c>
      <c r="J35" s="11">
        <f t="shared" si="3"/>
        <v>78</v>
      </c>
      <c r="K35" s="11">
        <f t="shared" si="3"/>
        <v>66</v>
      </c>
      <c r="L35" s="11">
        <f t="shared" si="3"/>
        <v>26</v>
      </c>
      <c r="M35" s="11">
        <f t="shared" si="3"/>
        <v>102</v>
      </c>
      <c r="N35" s="11">
        <f t="shared" si="3"/>
        <v>66</v>
      </c>
      <c r="O35" s="11">
        <f t="shared" si="3"/>
        <v>10</v>
      </c>
      <c r="P35" s="10"/>
    </row>
    <row r="36" spans="1:16" ht="12.75">
      <c r="A36" s="3"/>
      <c r="B36" s="17" t="s">
        <v>67</v>
      </c>
      <c r="C36" s="18"/>
      <c r="D36" s="18"/>
      <c r="E36" s="18"/>
      <c r="F36" s="12"/>
      <c r="G36" s="12"/>
      <c r="H36" s="12"/>
      <c r="I36" s="151">
        <f>SUM(J35:L35)</f>
        <v>170</v>
      </c>
      <c r="J36" s="151"/>
      <c r="K36" s="151"/>
      <c r="L36" s="151">
        <f>SUM(M35:O35)</f>
        <v>178</v>
      </c>
      <c r="M36" s="151"/>
      <c r="N36" s="151"/>
      <c r="O36" s="9"/>
      <c r="P36" s="8"/>
    </row>
    <row r="37" spans="1:16" ht="12.75">
      <c r="A37" s="3"/>
      <c r="B37" s="17"/>
      <c r="C37" s="18"/>
      <c r="D37" s="18"/>
      <c r="E37" s="18"/>
      <c r="F37" s="12"/>
      <c r="G37" s="12"/>
      <c r="H37" s="12"/>
      <c r="I37" s="32"/>
      <c r="J37" s="32"/>
      <c r="K37" s="32"/>
      <c r="L37" s="32"/>
      <c r="M37" s="32"/>
      <c r="N37" s="32"/>
      <c r="O37" s="9"/>
      <c r="P37" s="8"/>
    </row>
    <row r="38" spans="1:16" ht="12.75">
      <c r="A38" s="3"/>
      <c r="B38" s="75" t="s">
        <v>114</v>
      </c>
      <c r="C38" s="72"/>
      <c r="D38" s="72"/>
      <c r="E38" s="72"/>
      <c r="F38" s="76">
        <f>SUM(F12:F25)</f>
        <v>50</v>
      </c>
      <c r="G38" s="76">
        <f>SUM(G12:G25)</f>
        <v>25</v>
      </c>
      <c r="H38" s="76">
        <f>SUM(H12:H25)</f>
        <v>25</v>
      </c>
      <c r="I38" s="32"/>
      <c r="J38" s="32"/>
      <c r="K38" s="32"/>
      <c r="L38" s="32"/>
      <c r="M38" s="32"/>
      <c r="N38" s="32"/>
      <c r="O38" s="9"/>
      <c r="P38" s="8"/>
    </row>
    <row r="39" spans="1:16" ht="12.75">
      <c r="A39" s="3"/>
      <c r="B39" s="75" t="s">
        <v>115</v>
      </c>
      <c r="C39" s="72"/>
      <c r="D39" s="72"/>
      <c r="E39" s="72"/>
      <c r="F39" s="76">
        <f>SUM(F27:F32)</f>
        <v>10</v>
      </c>
      <c r="G39" s="76">
        <f>SUM(G27:G32)</f>
        <v>5</v>
      </c>
      <c r="H39" s="76">
        <f>SUM(H27:H32)</f>
        <v>5</v>
      </c>
      <c r="I39" s="44"/>
      <c r="J39" s="44"/>
      <c r="K39" s="32"/>
      <c r="L39" s="3"/>
      <c r="M39" s="3"/>
      <c r="N39" s="3"/>
      <c r="O39" s="9"/>
      <c r="P39" s="8"/>
    </row>
    <row r="40" spans="1:16" ht="12.75">
      <c r="A40" s="3"/>
      <c r="B40" s="75"/>
      <c r="C40" s="72"/>
      <c r="D40" s="72"/>
      <c r="E40" s="72"/>
      <c r="F40" s="76"/>
      <c r="G40" s="76"/>
      <c r="H40" s="76"/>
      <c r="I40" s="44"/>
      <c r="J40" s="44"/>
      <c r="K40" s="32"/>
      <c r="L40" s="3"/>
      <c r="M40" s="3"/>
      <c r="N40" s="3"/>
      <c r="O40" s="9"/>
      <c r="P40" s="8"/>
    </row>
    <row r="41" spans="2:5" ht="12.75">
      <c r="B41" s="142"/>
      <c r="C41" s="143"/>
      <c r="D41" s="143"/>
      <c r="E41" s="143"/>
    </row>
    <row r="42" spans="1:16" ht="12.75">
      <c r="A42" s="27"/>
      <c r="B42" s="106" t="s">
        <v>122</v>
      </c>
      <c r="C42" s="107"/>
      <c r="D42" s="107"/>
      <c r="E42" s="107"/>
      <c r="F42" s="107">
        <f>SUM(F12:F15)</f>
        <v>24</v>
      </c>
      <c r="G42" s="107">
        <f aca="true" t="shared" si="4" ref="G42:O42">SUM(G12:G15)</f>
        <v>5</v>
      </c>
      <c r="H42" s="107">
        <f t="shared" si="4"/>
        <v>19</v>
      </c>
      <c r="I42" s="107">
        <f t="shared" si="4"/>
        <v>135</v>
      </c>
      <c r="J42" s="107">
        <f t="shared" si="4"/>
        <v>15</v>
      </c>
      <c r="K42" s="107">
        <f t="shared" si="4"/>
        <v>15</v>
      </c>
      <c r="L42" s="107">
        <f t="shared" si="4"/>
        <v>0</v>
      </c>
      <c r="M42" s="107">
        <f t="shared" si="4"/>
        <v>70</v>
      </c>
      <c r="N42" s="107">
        <f t="shared" si="4"/>
        <v>25</v>
      </c>
      <c r="O42" s="107">
        <f t="shared" si="4"/>
        <v>10</v>
      </c>
      <c r="P42" s="19"/>
    </row>
    <row r="43" spans="1:16" ht="12.75">
      <c r="A43" s="22"/>
      <c r="B43" s="117" t="s">
        <v>134</v>
      </c>
      <c r="C43" s="118"/>
      <c r="D43" s="118"/>
      <c r="E43" s="118"/>
      <c r="F43" s="118">
        <f>F31</f>
        <v>2</v>
      </c>
      <c r="G43" s="118">
        <f aca="true" t="shared" si="5" ref="G43:O43">G31</f>
        <v>0</v>
      </c>
      <c r="H43" s="118">
        <f t="shared" si="5"/>
        <v>2</v>
      </c>
      <c r="I43" s="118">
        <f t="shared" si="5"/>
        <v>8</v>
      </c>
      <c r="J43" s="118">
        <f t="shared" si="5"/>
        <v>0</v>
      </c>
      <c r="K43" s="118">
        <f t="shared" si="5"/>
        <v>0</v>
      </c>
      <c r="L43" s="118">
        <f t="shared" si="5"/>
        <v>0</v>
      </c>
      <c r="M43" s="118">
        <f t="shared" si="5"/>
        <v>4</v>
      </c>
      <c r="N43" s="118">
        <f t="shared" si="5"/>
        <v>4</v>
      </c>
      <c r="O43" s="118">
        <f t="shared" si="5"/>
        <v>0</v>
      </c>
      <c r="P43" s="22"/>
    </row>
    <row r="44" ht="12.75">
      <c r="B44" s="29"/>
    </row>
    <row r="45" ht="12.75">
      <c r="B45" s="29"/>
    </row>
    <row r="46" ht="12.75">
      <c r="B46" s="29"/>
    </row>
    <row r="47" spans="2:15" ht="12.75">
      <c r="B47" s="14" t="s">
        <v>121</v>
      </c>
      <c r="D47" s="14"/>
      <c r="E47" s="19" t="s">
        <v>12</v>
      </c>
      <c r="F47" s="19" t="s">
        <v>0</v>
      </c>
      <c r="G47" s="19"/>
      <c r="H47" s="19"/>
      <c r="I47" s="19"/>
      <c r="J47" s="14"/>
      <c r="K47" s="14"/>
      <c r="L47" s="14"/>
      <c r="M47" s="14"/>
      <c r="N47" s="14"/>
      <c r="O47" s="14"/>
    </row>
    <row r="48" spans="2:15" ht="12.75">
      <c r="B48" t="s">
        <v>130</v>
      </c>
      <c r="D48" s="15"/>
      <c r="E48" s="37">
        <f>I48/I51</f>
        <v>0.46875</v>
      </c>
      <c r="F48" s="19" t="s">
        <v>13</v>
      </c>
      <c r="G48" s="19"/>
      <c r="H48" s="19"/>
      <c r="I48" s="19">
        <f>J72+M72</f>
        <v>90</v>
      </c>
      <c r="J48" s="14"/>
      <c r="K48" s="14"/>
      <c r="L48" s="14"/>
      <c r="M48" s="14"/>
      <c r="N48" s="14"/>
      <c r="O48" s="14"/>
    </row>
    <row r="49" spans="2:15" ht="12.75">
      <c r="B49" t="s">
        <v>25</v>
      </c>
      <c r="D49" s="15"/>
      <c r="E49" s="37">
        <f>I49/I51</f>
        <v>0.5</v>
      </c>
      <c r="F49" s="19" t="s">
        <v>14</v>
      </c>
      <c r="G49" s="19"/>
      <c r="H49" s="19"/>
      <c r="I49" s="19">
        <f>K72+N72</f>
        <v>96</v>
      </c>
      <c r="J49" s="14"/>
      <c r="K49" s="14"/>
      <c r="L49" s="14"/>
      <c r="M49" s="14"/>
      <c r="N49" s="14"/>
      <c r="O49" s="14"/>
    </row>
    <row r="50" spans="2:15" ht="12.75">
      <c r="B50" t="s">
        <v>33</v>
      </c>
      <c r="D50" s="15"/>
      <c r="E50" s="37">
        <f>I50/I51</f>
        <v>0.03125</v>
      </c>
      <c r="F50" s="19" t="s">
        <v>15</v>
      </c>
      <c r="G50" s="19"/>
      <c r="H50" s="19"/>
      <c r="I50" s="19">
        <f>L72+O72</f>
        <v>6</v>
      </c>
      <c r="J50" s="14"/>
      <c r="K50" s="14"/>
      <c r="L50" s="14"/>
      <c r="M50" s="14"/>
      <c r="N50" s="14"/>
      <c r="O50" s="14"/>
    </row>
    <row r="51" spans="2:15" ht="12.75">
      <c r="B51" t="s">
        <v>50</v>
      </c>
      <c r="D51" s="14"/>
      <c r="E51" s="37">
        <f>SUM(E48:E50)</f>
        <v>1</v>
      </c>
      <c r="F51" s="19" t="s">
        <v>1</v>
      </c>
      <c r="G51" s="19"/>
      <c r="H51" s="19"/>
      <c r="I51" s="19">
        <f>SUM(I48:I50)</f>
        <v>192</v>
      </c>
      <c r="J51" s="14"/>
      <c r="K51" s="14"/>
      <c r="L51" s="14"/>
      <c r="M51" s="14"/>
      <c r="N51" s="14"/>
      <c r="O51" s="14"/>
    </row>
    <row r="52" ht="12.75">
      <c r="B52" t="s">
        <v>101</v>
      </c>
    </row>
    <row r="53" spans="1:16" ht="12.75">
      <c r="A53" s="134" t="s">
        <v>11</v>
      </c>
      <c r="B53" s="135" t="s">
        <v>2</v>
      </c>
      <c r="C53" s="138" t="s">
        <v>106</v>
      </c>
      <c r="D53" s="138"/>
      <c r="E53" s="138"/>
      <c r="F53" s="124" t="s">
        <v>3</v>
      </c>
      <c r="G53" s="125"/>
      <c r="H53" s="126"/>
      <c r="I53" s="146" t="s">
        <v>4</v>
      </c>
      <c r="J53" s="147"/>
      <c r="K53" s="147"/>
      <c r="L53" s="147"/>
      <c r="M53" s="147"/>
      <c r="N53" s="147"/>
      <c r="O53" s="148"/>
      <c r="P53" s="131" t="s">
        <v>5</v>
      </c>
    </row>
    <row r="54" spans="1:16" ht="12.75">
      <c r="A54" s="134"/>
      <c r="B54" s="136"/>
      <c r="C54" s="127" t="s">
        <v>6</v>
      </c>
      <c r="D54" s="121" t="s">
        <v>107</v>
      </c>
      <c r="E54" s="121" t="s">
        <v>108</v>
      </c>
      <c r="F54" s="127" t="s">
        <v>20</v>
      </c>
      <c r="G54" s="127" t="s">
        <v>112</v>
      </c>
      <c r="H54" s="127" t="s">
        <v>113</v>
      </c>
      <c r="I54" s="121" t="s">
        <v>111</v>
      </c>
      <c r="J54" s="139" t="s">
        <v>112</v>
      </c>
      <c r="K54" s="140"/>
      <c r="L54" s="141"/>
      <c r="M54" s="139" t="s">
        <v>113</v>
      </c>
      <c r="N54" s="140"/>
      <c r="O54" s="141"/>
      <c r="P54" s="132"/>
    </row>
    <row r="55" spans="1:16" ht="12.75">
      <c r="A55" s="134"/>
      <c r="B55" s="137"/>
      <c r="C55" s="128"/>
      <c r="D55" s="122"/>
      <c r="E55" s="122"/>
      <c r="F55" s="128"/>
      <c r="G55" s="128"/>
      <c r="H55" s="128"/>
      <c r="I55" s="122"/>
      <c r="J55" s="2" t="s">
        <v>7</v>
      </c>
      <c r="K55" s="4" t="s">
        <v>8</v>
      </c>
      <c r="L55" s="4" t="s">
        <v>9</v>
      </c>
      <c r="M55" s="4" t="s">
        <v>7</v>
      </c>
      <c r="N55" s="4" t="s">
        <v>8</v>
      </c>
      <c r="O55" s="4" t="s">
        <v>9</v>
      </c>
      <c r="P55" s="133"/>
    </row>
    <row r="56" spans="1:16" ht="12.75">
      <c r="A56" s="104">
        <v>1</v>
      </c>
      <c r="B56" s="105" t="s">
        <v>45</v>
      </c>
      <c r="C56" s="103">
        <v>4</v>
      </c>
      <c r="D56" s="103">
        <v>4</v>
      </c>
      <c r="E56" s="103"/>
      <c r="F56" s="104">
        <f>G56+H56</f>
        <v>5</v>
      </c>
      <c r="G56" s="103"/>
      <c r="H56" s="103">
        <v>5</v>
      </c>
      <c r="I56" s="103">
        <v>30</v>
      </c>
      <c r="J56" s="104">
        <v>0</v>
      </c>
      <c r="K56" s="104">
        <v>0</v>
      </c>
      <c r="L56" s="104">
        <v>0</v>
      </c>
      <c r="M56" s="104">
        <v>15</v>
      </c>
      <c r="N56" s="104">
        <v>15</v>
      </c>
      <c r="O56" s="104">
        <v>0</v>
      </c>
      <c r="P56" s="25"/>
    </row>
    <row r="57" spans="1:16" ht="12.75">
      <c r="A57" s="16">
        <v>2</v>
      </c>
      <c r="B57" s="108" t="s">
        <v>32</v>
      </c>
      <c r="C57" s="28">
        <v>3</v>
      </c>
      <c r="D57" s="28">
        <v>3</v>
      </c>
      <c r="E57" s="28"/>
      <c r="F57" s="28">
        <f aca="true" t="shared" si="6" ref="F57:F65">G57+H57</f>
        <v>6</v>
      </c>
      <c r="G57" s="28">
        <v>6</v>
      </c>
      <c r="H57" s="28"/>
      <c r="I57" s="28">
        <v>29</v>
      </c>
      <c r="J57" s="16">
        <v>19</v>
      </c>
      <c r="K57" s="16">
        <v>10</v>
      </c>
      <c r="L57" s="16">
        <v>0</v>
      </c>
      <c r="M57" s="16">
        <v>0</v>
      </c>
      <c r="N57" s="16">
        <v>0</v>
      </c>
      <c r="O57" s="110">
        <v>0</v>
      </c>
      <c r="P57" s="20"/>
    </row>
    <row r="58" spans="1:16" ht="12.75">
      <c r="A58" s="16">
        <v>3</v>
      </c>
      <c r="B58" s="109" t="s">
        <v>47</v>
      </c>
      <c r="C58" s="28">
        <v>4</v>
      </c>
      <c r="D58" s="28"/>
      <c r="E58" s="28"/>
      <c r="F58" s="28">
        <f t="shared" si="6"/>
        <v>3</v>
      </c>
      <c r="G58" s="28"/>
      <c r="H58" s="28">
        <v>3</v>
      </c>
      <c r="I58" s="28">
        <v>19</v>
      </c>
      <c r="J58" s="16">
        <v>0</v>
      </c>
      <c r="K58" s="16">
        <v>0</v>
      </c>
      <c r="L58" s="16">
        <v>0</v>
      </c>
      <c r="M58" s="16">
        <v>19</v>
      </c>
      <c r="N58" s="16">
        <v>0</v>
      </c>
      <c r="O58" s="110">
        <v>0</v>
      </c>
      <c r="P58" s="23"/>
    </row>
    <row r="59" spans="1:16" ht="12.75">
      <c r="A59" s="16">
        <v>4</v>
      </c>
      <c r="B59" s="109" t="s">
        <v>46</v>
      </c>
      <c r="C59" s="28"/>
      <c r="D59" s="28">
        <v>4</v>
      </c>
      <c r="E59" s="28"/>
      <c r="F59" s="28">
        <f t="shared" si="6"/>
        <v>3</v>
      </c>
      <c r="G59" s="28"/>
      <c r="H59" s="28">
        <v>3</v>
      </c>
      <c r="I59" s="28">
        <v>10</v>
      </c>
      <c r="J59" s="16">
        <v>0</v>
      </c>
      <c r="K59" s="16">
        <v>0</v>
      </c>
      <c r="L59" s="16">
        <v>0</v>
      </c>
      <c r="M59" s="16">
        <v>0</v>
      </c>
      <c r="N59" s="16">
        <v>10</v>
      </c>
      <c r="O59" s="110">
        <v>0</v>
      </c>
      <c r="P59" s="23"/>
    </row>
    <row r="60" spans="1:16" ht="12.75">
      <c r="A60" s="16">
        <v>5</v>
      </c>
      <c r="B60" s="109" t="s">
        <v>132</v>
      </c>
      <c r="C60" s="28"/>
      <c r="D60" s="28"/>
      <c r="E60" s="28">
        <v>3</v>
      </c>
      <c r="F60" s="28">
        <f t="shared" si="6"/>
        <v>8</v>
      </c>
      <c r="G60" s="28">
        <v>8</v>
      </c>
      <c r="H60" s="28"/>
      <c r="I60" s="28">
        <v>15</v>
      </c>
      <c r="J60" s="16">
        <v>0</v>
      </c>
      <c r="K60" s="16">
        <v>15</v>
      </c>
      <c r="L60" s="16">
        <v>0</v>
      </c>
      <c r="M60" s="16">
        <v>0</v>
      </c>
      <c r="N60" s="16">
        <v>0</v>
      </c>
      <c r="O60" s="110">
        <v>0</v>
      </c>
      <c r="P60" s="5"/>
    </row>
    <row r="61" spans="1:16" ht="12.75">
      <c r="A61" s="16">
        <v>6</v>
      </c>
      <c r="B61" s="109" t="s">
        <v>133</v>
      </c>
      <c r="C61" s="28"/>
      <c r="D61" s="28"/>
      <c r="E61" s="28">
        <v>4</v>
      </c>
      <c r="F61" s="28">
        <f>G61+H61</f>
        <v>12</v>
      </c>
      <c r="G61" s="28"/>
      <c r="H61" s="28">
        <v>12</v>
      </c>
      <c r="I61" s="28">
        <v>15</v>
      </c>
      <c r="J61" s="16">
        <v>0</v>
      </c>
      <c r="K61" s="16">
        <v>0</v>
      </c>
      <c r="L61" s="16">
        <v>0</v>
      </c>
      <c r="M61" s="16">
        <v>0</v>
      </c>
      <c r="N61" s="16">
        <v>15</v>
      </c>
      <c r="O61" s="16">
        <v>0</v>
      </c>
      <c r="P61" s="5"/>
    </row>
    <row r="62" spans="1:16" ht="12.75">
      <c r="A62" s="16">
        <v>7</v>
      </c>
      <c r="B62" s="109" t="s">
        <v>34</v>
      </c>
      <c r="C62" s="28"/>
      <c r="D62" s="28">
        <v>3</v>
      </c>
      <c r="E62" s="28"/>
      <c r="F62" s="28">
        <f t="shared" si="6"/>
        <v>3</v>
      </c>
      <c r="G62" s="28">
        <v>3</v>
      </c>
      <c r="H62" s="28"/>
      <c r="I62" s="28">
        <v>9</v>
      </c>
      <c r="J62" s="16">
        <v>3</v>
      </c>
      <c r="K62" s="16">
        <v>6</v>
      </c>
      <c r="L62" s="16">
        <v>0</v>
      </c>
      <c r="M62" s="16">
        <v>0</v>
      </c>
      <c r="N62" s="16">
        <v>0</v>
      </c>
      <c r="O62" s="16">
        <v>0</v>
      </c>
      <c r="P62" s="23"/>
    </row>
    <row r="63" spans="1:16" ht="12.75">
      <c r="A63" s="16">
        <v>8</v>
      </c>
      <c r="B63" s="23" t="s">
        <v>35</v>
      </c>
      <c r="C63" s="28"/>
      <c r="D63" s="28">
        <v>3</v>
      </c>
      <c r="E63" s="28"/>
      <c r="F63" s="28">
        <f t="shared" si="6"/>
        <v>2</v>
      </c>
      <c r="G63" s="28">
        <v>2</v>
      </c>
      <c r="H63" s="28"/>
      <c r="I63" s="28">
        <v>7</v>
      </c>
      <c r="J63" s="16">
        <v>0</v>
      </c>
      <c r="K63" s="16">
        <v>7</v>
      </c>
      <c r="L63" s="16">
        <v>0</v>
      </c>
      <c r="M63" s="16">
        <v>0</v>
      </c>
      <c r="N63" s="16">
        <v>0</v>
      </c>
      <c r="O63" s="16">
        <v>0</v>
      </c>
      <c r="P63" s="23"/>
    </row>
    <row r="64" spans="1:16" ht="12.75">
      <c r="A64" s="16">
        <v>9</v>
      </c>
      <c r="B64" s="109" t="s">
        <v>36</v>
      </c>
      <c r="C64" s="28"/>
      <c r="D64" s="28">
        <v>3</v>
      </c>
      <c r="E64" s="28"/>
      <c r="F64" s="28">
        <f t="shared" si="6"/>
        <v>4</v>
      </c>
      <c r="G64" s="28">
        <v>4</v>
      </c>
      <c r="H64" s="28"/>
      <c r="I64" s="28">
        <v>8</v>
      </c>
      <c r="J64" s="16">
        <v>2</v>
      </c>
      <c r="K64" s="16">
        <v>0</v>
      </c>
      <c r="L64" s="16">
        <v>6</v>
      </c>
      <c r="M64" s="16">
        <v>0</v>
      </c>
      <c r="N64" s="16">
        <v>0</v>
      </c>
      <c r="O64" s="16">
        <v>0</v>
      </c>
      <c r="P64" s="16"/>
    </row>
    <row r="65" spans="1:16" ht="12.75">
      <c r="A65" s="16">
        <v>10</v>
      </c>
      <c r="B65" s="109" t="s">
        <v>17</v>
      </c>
      <c r="C65" s="28"/>
      <c r="D65" s="28" t="s">
        <v>54</v>
      </c>
      <c r="E65" s="28"/>
      <c r="F65" s="28">
        <f t="shared" si="6"/>
        <v>2</v>
      </c>
      <c r="G65" s="28">
        <v>1</v>
      </c>
      <c r="H65" s="28">
        <v>1</v>
      </c>
      <c r="I65" s="28">
        <v>16</v>
      </c>
      <c r="J65" s="16">
        <v>8</v>
      </c>
      <c r="K65" s="16">
        <v>0</v>
      </c>
      <c r="L65" s="16">
        <v>0</v>
      </c>
      <c r="M65" s="16">
        <v>8</v>
      </c>
      <c r="N65" s="16">
        <v>0</v>
      </c>
      <c r="O65" s="16">
        <v>0</v>
      </c>
      <c r="P65" s="5"/>
    </row>
    <row r="66" spans="1:16" ht="12.75">
      <c r="A66" s="23"/>
      <c r="B66" s="1"/>
      <c r="C66" s="28"/>
      <c r="D66" s="6"/>
      <c r="E66" s="28"/>
      <c r="F66" s="28"/>
      <c r="G66" s="28"/>
      <c r="H66" s="28"/>
      <c r="I66" s="28"/>
      <c r="J66" s="16"/>
      <c r="K66" s="16"/>
      <c r="L66" s="16"/>
      <c r="M66" s="16"/>
      <c r="N66" s="16"/>
      <c r="O66" s="16"/>
      <c r="P66" s="23"/>
    </row>
    <row r="67" spans="1:16" ht="12.75">
      <c r="A67" s="5"/>
      <c r="B67" s="30" t="s">
        <v>21</v>
      </c>
      <c r="C67" s="4"/>
      <c r="D67" s="4"/>
      <c r="E67" s="4"/>
      <c r="F67" s="28"/>
      <c r="G67" s="4"/>
      <c r="H67" s="4"/>
      <c r="I67" s="4"/>
      <c r="J67" s="4"/>
      <c r="K67" s="4"/>
      <c r="L67" s="4"/>
      <c r="M67" s="4"/>
      <c r="N67" s="4"/>
      <c r="O67" s="4"/>
      <c r="P67" s="5"/>
    </row>
    <row r="68" spans="1:16" s="92" customFormat="1" ht="25.5">
      <c r="A68" s="64">
        <v>11</v>
      </c>
      <c r="B68" s="68" t="s">
        <v>100</v>
      </c>
      <c r="C68" s="64">
        <v>3</v>
      </c>
      <c r="D68" s="67">
        <v>3</v>
      </c>
      <c r="E68" s="64"/>
      <c r="F68" s="93">
        <f>G68+H68</f>
        <v>3</v>
      </c>
      <c r="G68" s="64">
        <v>3</v>
      </c>
      <c r="H68" s="64"/>
      <c r="I68" s="64">
        <v>10</v>
      </c>
      <c r="J68" s="64">
        <v>4</v>
      </c>
      <c r="K68" s="64">
        <v>6</v>
      </c>
      <c r="L68" s="64">
        <v>0</v>
      </c>
      <c r="M68" s="64">
        <v>0</v>
      </c>
      <c r="N68" s="64">
        <v>0</v>
      </c>
      <c r="O68" s="64">
        <v>0</v>
      </c>
      <c r="P68" s="60"/>
    </row>
    <row r="69" spans="1:16" s="92" customFormat="1" ht="25.5">
      <c r="A69" s="64">
        <v>12</v>
      </c>
      <c r="B69" s="68" t="s">
        <v>97</v>
      </c>
      <c r="C69" s="64"/>
      <c r="D69" s="67">
        <v>3</v>
      </c>
      <c r="E69" s="64"/>
      <c r="F69" s="93">
        <f>G69+H69</f>
        <v>3</v>
      </c>
      <c r="G69" s="64">
        <v>3</v>
      </c>
      <c r="H69" s="64"/>
      <c r="I69" s="64">
        <v>8</v>
      </c>
      <c r="J69" s="64">
        <v>4</v>
      </c>
      <c r="K69" s="64">
        <v>4</v>
      </c>
      <c r="L69" s="64">
        <v>0</v>
      </c>
      <c r="M69" s="64">
        <v>0</v>
      </c>
      <c r="N69" s="64">
        <v>0</v>
      </c>
      <c r="O69" s="64">
        <v>0</v>
      </c>
      <c r="P69" s="60"/>
    </row>
    <row r="70" spans="1:16" ht="12.75">
      <c r="A70" s="64">
        <v>13</v>
      </c>
      <c r="B70" s="68" t="s">
        <v>98</v>
      </c>
      <c r="C70" s="64"/>
      <c r="D70" s="67">
        <v>4</v>
      </c>
      <c r="E70" s="64"/>
      <c r="F70" s="28">
        <f>G70+H70</f>
        <v>3</v>
      </c>
      <c r="G70" s="64"/>
      <c r="H70" s="64">
        <v>3</v>
      </c>
      <c r="I70" s="64">
        <v>8</v>
      </c>
      <c r="J70" s="64">
        <v>0</v>
      </c>
      <c r="K70" s="64">
        <v>0</v>
      </c>
      <c r="L70" s="64">
        <v>0</v>
      </c>
      <c r="M70" s="64">
        <v>4</v>
      </c>
      <c r="N70" s="64">
        <v>4</v>
      </c>
      <c r="O70" s="64">
        <v>0</v>
      </c>
      <c r="P70" s="60"/>
    </row>
    <row r="71" spans="1:16" s="92" customFormat="1" ht="25.5">
      <c r="A71" s="64">
        <v>14</v>
      </c>
      <c r="B71" s="68" t="s">
        <v>99</v>
      </c>
      <c r="C71" s="64"/>
      <c r="D71" s="67">
        <v>4</v>
      </c>
      <c r="E71" s="64"/>
      <c r="F71" s="93">
        <f>G71+H71</f>
        <v>3</v>
      </c>
      <c r="G71" s="64"/>
      <c r="H71" s="64">
        <v>3</v>
      </c>
      <c r="I71" s="64">
        <v>8</v>
      </c>
      <c r="J71" s="64">
        <v>0</v>
      </c>
      <c r="K71" s="64">
        <v>0</v>
      </c>
      <c r="L71" s="64">
        <v>0</v>
      </c>
      <c r="M71" s="64">
        <v>4</v>
      </c>
      <c r="N71" s="64">
        <v>4</v>
      </c>
      <c r="O71" s="64">
        <v>0</v>
      </c>
      <c r="P71" s="60"/>
    </row>
    <row r="72" spans="1:16" ht="12.75">
      <c r="A72" s="10"/>
      <c r="B72" s="10" t="s">
        <v>10</v>
      </c>
      <c r="C72" s="11">
        <f>COUNT(C56:C71)</f>
        <v>4</v>
      </c>
      <c r="D72" s="10"/>
      <c r="E72" s="10"/>
      <c r="F72" s="11">
        <f aca="true" t="shared" si="7" ref="F72:O72">SUM(F56:F71)</f>
        <v>60</v>
      </c>
      <c r="G72" s="11">
        <f t="shared" si="7"/>
        <v>30</v>
      </c>
      <c r="H72" s="11">
        <f t="shared" si="7"/>
        <v>30</v>
      </c>
      <c r="I72" s="11">
        <f t="shared" si="7"/>
        <v>192</v>
      </c>
      <c r="J72" s="11">
        <f t="shared" si="7"/>
        <v>40</v>
      </c>
      <c r="K72" s="11">
        <f t="shared" si="7"/>
        <v>48</v>
      </c>
      <c r="L72" s="11">
        <f t="shared" si="7"/>
        <v>6</v>
      </c>
      <c r="M72" s="11">
        <f t="shared" si="7"/>
        <v>50</v>
      </c>
      <c r="N72" s="11">
        <f t="shared" si="7"/>
        <v>48</v>
      </c>
      <c r="O72" s="11">
        <f t="shared" si="7"/>
        <v>0</v>
      </c>
      <c r="P72" s="10"/>
    </row>
    <row r="73" spans="1:16" ht="12.75">
      <c r="A73" s="14"/>
      <c r="B73" s="14" t="s">
        <v>19</v>
      </c>
      <c r="C73" s="14"/>
      <c r="D73" s="14"/>
      <c r="E73" s="14"/>
      <c r="F73" s="14"/>
      <c r="G73" s="14"/>
      <c r="H73" s="14"/>
      <c r="I73" s="14"/>
      <c r="J73" s="145">
        <f>SUM(J72:L72)</f>
        <v>94</v>
      </c>
      <c r="K73" s="145"/>
      <c r="L73" s="145"/>
      <c r="M73" s="145">
        <f>SUM(M72:O72)</f>
        <v>98</v>
      </c>
      <c r="N73" s="145"/>
      <c r="O73" s="145"/>
      <c r="P73" s="13"/>
    </row>
    <row r="74" spans="1:16" ht="12.75">
      <c r="A74" s="14"/>
      <c r="B74" t="s">
        <v>37</v>
      </c>
      <c r="C74" s="14"/>
      <c r="D74" s="14"/>
      <c r="E74" s="14"/>
      <c r="F74" s="14"/>
      <c r="G74" s="14"/>
      <c r="H74" s="14"/>
      <c r="I74" s="14"/>
      <c r="J74" s="31"/>
      <c r="K74" s="31"/>
      <c r="L74" s="31"/>
      <c r="M74" s="31"/>
      <c r="N74" s="31"/>
      <c r="O74" s="31"/>
      <c r="P74" s="13"/>
    </row>
    <row r="75" spans="1:16" ht="12.75">
      <c r="A75" s="14"/>
      <c r="C75" s="14"/>
      <c r="D75" s="14"/>
      <c r="E75" s="14"/>
      <c r="F75" s="14"/>
      <c r="G75" s="14"/>
      <c r="H75" s="14"/>
      <c r="I75" s="14"/>
      <c r="J75" s="31"/>
      <c r="K75" s="31"/>
      <c r="L75" s="31"/>
      <c r="M75" s="31"/>
      <c r="N75" s="31"/>
      <c r="O75" s="31"/>
      <c r="P75" s="13"/>
    </row>
    <row r="76" spans="1:16" ht="12.75">
      <c r="A76" s="14"/>
      <c r="B76" s="75" t="s">
        <v>114</v>
      </c>
      <c r="C76" s="72"/>
      <c r="D76" s="72"/>
      <c r="E76" s="72"/>
      <c r="F76" s="76">
        <f>SUM(F56:F65)</f>
        <v>48</v>
      </c>
      <c r="G76" s="76">
        <f>SUM(G56:G65)</f>
        <v>24</v>
      </c>
      <c r="H76" s="76">
        <f>SUM(H56:H65)</f>
        <v>24</v>
      </c>
      <c r="I76" s="44"/>
      <c r="J76" s="44"/>
      <c r="K76" s="31"/>
      <c r="L76" s="31"/>
      <c r="M76" s="31"/>
      <c r="N76" s="31"/>
      <c r="O76" s="31"/>
      <c r="P76" s="13"/>
    </row>
    <row r="77" spans="1:16" ht="12.75">
      <c r="A77" s="14"/>
      <c r="B77" s="75" t="s">
        <v>115</v>
      </c>
      <c r="C77" s="72"/>
      <c r="D77" s="72"/>
      <c r="E77" s="72"/>
      <c r="F77" s="76">
        <f>SUM(F68:F71)</f>
        <v>12</v>
      </c>
      <c r="G77" s="76">
        <f>SUM(G68:G71)</f>
        <v>6</v>
      </c>
      <c r="H77" s="76">
        <f>SUM(H68:H71)</f>
        <v>6</v>
      </c>
      <c r="I77" s="44"/>
      <c r="J77" s="44"/>
      <c r="K77" s="31"/>
      <c r="L77" s="31"/>
      <c r="M77" s="31"/>
      <c r="N77" s="31"/>
      <c r="O77" s="31"/>
      <c r="P77" s="13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31"/>
      <c r="K78" s="31"/>
      <c r="L78" s="31"/>
      <c r="M78" s="31"/>
      <c r="N78" s="31"/>
      <c r="O78" s="31"/>
      <c r="P78" s="13"/>
    </row>
    <row r="79" spans="1:16" ht="12.75">
      <c r="A79" s="14"/>
      <c r="B79" s="142"/>
      <c r="C79" s="143"/>
      <c r="D79" s="143"/>
      <c r="E79" s="143"/>
      <c r="P79" s="13"/>
    </row>
    <row r="80" spans="1:16" ht="12.75">
      <c r="A80" s="14"/>
      <c r="B80" s="106" t="s">
        <v>122</v>
      </c>
      <c r="C80" s="107"/>
      <c r="D80" s="107"/>
      <c r="E80" s="107"/>
      <c r="F80" s="107">
        <f>SUM(F56:F56)</f>
        <v>5</v>
      </c>
      <c r="G80" s="107">
        <f aca="true" t="shared" si="8" ref="G80:O80">SUM(G56:G56)</f>
        <v>0</v>
      </c>
      <c r="H80" s="107">
        <f t="shared" si="8"/>
        <v>5</v>
      </c>
      <c r="I80" s="107">
        <f t="shared" si="8"/>
        <v>30</v>
      </c>
      <c r="J80" s="107">
        <f t="shared" si="8"/>
        <v>0</v>
      </c>
      <c r="K80" s="107">
        <f t="shared" si="8"/>
        <v>0</v>
      </c>
      <c r="L80" s="107">
        <f t="shared" si="8"/>
        <v>0</v>
      </c>
      <c r="M80" s="107">
        <f t="shared" si="8"/>
        <v>15</v>
      </c>
      <c r="N80" s="107">
        <f t="shared" si="8"/>
        <v>15</v>
      </c>
      <c r="O80" s="107">
        <f t="shared" si="8"/>
        <v>0</v>
      </c>
      <c r="P80" s="19"/>
    </row>
    <row r="81" spans="1:16" ht="12.75">
      <c r="A81" s="14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3"/>
    </row>
    <row r="82" ht="12.75">
      <c r="B82" s="29"/>
    </row>
    <row r="83" ht="12.75">
      <c r="B83" s="29"/>
    </row>
    <row r="84" ht="12.75">
      <c r="B84" s="29"/>
    </row>
    <row r="85" spans="2:6" ht="12.75">
      <c r="B85" s="77" t="s">
        <v>105</v>
      </c>
      <c r="C85" s="12"/>
      <c r="D85" s="12"/>
      <c r="E85" s="12"/>
      <c r="F85" s="12">
        <f>F86+F87</f>
        <v>120</v>
      </c>
    </row>
    <row r="86" spans="2:6" ht="12.75">
      <c r="B86" s="69" t="s">
        <v>116</v>
      </c>
      <c r="C86" s="12"/>
      <c r="D86" s="12"/>
      <c r="E86" s="12"/>
      <c r="F86" s="12">
        <f>F38+F76</f>
        <v>98</v>
      </c>
    </row>
    <row r="87" spans="2:6" ht="12.75">
      <c r="B87" s="69" t="s">
        <v>117</v>
      </c>
      <c r="C87" s="12"/>
      <c r="D87" s="12"/>
      <c r="E87" s="12"/>
      <c r="F87" s="12">
        <f>F39+F77</f>
        <v>22</v>
      </c>
    </row>
    <row r="88" ht="12.75">
      <c r="B88" s="29"/>
    </row>
    <row r="89" ht="12.75">
      <c r="B89" s="29"/>
    </row>
    <row r="90" ht="12.75">
      <c r="B90" s="29"/>
    </row>
    <row r="91" spans="2:6" ht="12.75">
      <c r="B91" s="29"/>
      <c r="D91" s="51"/>
      <c r="E91" s="51"/>
      <c r="F91" s="51"/>
    </row>
    <row r="92" spans="4:6" ht="12.75">
      <c r="D92" s="51"/>
      <c r="E92" s="51"/>
      <c r="F92" s="51"/>
    </row>
    <row r="93" spans="2:16" s="27" customFormat="1" ht="12.75">
      <c r="B93" s="106" t="s">
        <v>122</v>
      </c>
      <c r="C93" s="107"/>
      <c r="D93" s="107"/>
      <c r="E93" s="107"/>
      <c r="F93" s="107">
        <f>+F42+F80</f>
        <v>29</v>
      </c>
      <c r="G93" s="107">
        <f aca="true" t="shared" si="9" ref="G93:O93">+G42+G80</f>
        <v>5</v>
      </c>
      <c r="H93" s="107">
        <f t="shared" si="9"/>
        <v>24</v>
      </c>
      <c r="I93" s="107">
        <f t="shared" si="9"/>
        <v>165</v>
      </c>
      <c r="J93" s="107">
        <f t="shared" si="9"/>
        <v>15</v>
      </c>
      <c r="K93" s="107">
        <f t="shared" si="9"/>
        <v>15</v>
      </c>
      <c r="L93" s="107">
        <f t="shared" si="9"/>
        <v>0</v>
      </c>
      <c r="M93" s="107">
        <f t="shared" si="9"/>
        <v>85</v>
      </c>
      <c r="N93" s="107">
        <f t="shared" si="9"/>
        <v>40</v>
      </c>
      <c r="O93" s="107">
        <f t="shared" si="9"/>
        <v>10</v>
      </c>
      <c r="P93" s="19"/>
    </row>
    <row r="94" spans="2:15" s="22" customFormat="1" ht="12.75">
      <c r="B94" s="117" t="s">
        <v>134</v>
      </c>
      <c r="C94" s="118"/>
      <c r="D94" s="118"/>
      <c r="E94" s="118"/>
      <c r="F94" s="118">
        <f>F43</f>
        <v>2</v>
      </c>
      <c r="G94" s="118">
        <f aca="true" t="shared" si="10" ref="G94:O94">G43</f>
        <v>0</v>
      </c>
      <c r="H94" s="118">
        <f t="shared" si="10"/>
        <v>2</v>
      </c>
      <c r="I94" s="118">
        <f t="shared" si="10"/>
        <v>8</v>
      </c>
      <c r="J94" s="118">
        <f t="shared" si="10"/>
        <v>0</v>
      </c>
      <c r="K94" s="118">
        <f t="shared" si="10"/>
        <v>0</v>
      </c>
      <c r="L94" s="118">
        <f t="shared" si="10"/>
        <v>0</v>
      </c>
      <c r="M94" s="118">
        <f t="shared" si="10"/>
        <v>4</v>
      </c>
      <c r="N94" s="118">
        <f t="shared" si="10"/>
        <v>4</v>
      </c>
      <c r="O94" s="118">
        <f t="shared" si="10"/>
        <v>0</v>
      </c>
    </row>
    <row r="95" spans="2:15" ht="12.75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</row>
    <row r="96" spans="4:15" ht="12.7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8" spans="1:10" ht="25.5">
      <c r="A98" s="19"/>
      <c r="B98" s="53" t="s">
        <v>102</v>
      </c>
      <c r="C98" s="19"/>
      <c r="D98" s="19"/>
      <c r="E98" s="19"/>
      <c r="F98" s="19"/>
      <c r="G98" s="19"/>
      <c r="H98" s="19"/>
      <c r="I98" s="19"/>
      <c r="J98" s="19"/>
    </row>
    <row r="99" spans="1:10" ht="12.75">
      <c r="A99" s="19"/>
      <c r="B99" s="19"/>
      <c r="C99" s="48" t="s">
        <v>20</v>
      </c>
      <c r="D99" s="48" t="s">
        <v>16</v>
      </c>
      <c r="E99" s="48" t="s">
        <v>55</v>
      </c>
      <c r="F99" s="48" t="s">
        <v>16</v>
      </c>
      <c r="G99" s="48"/>
      <c r="H99" s="48"/>
      <c r="I99" s="48" t="s">
        <v>56</v>
      </c>
      <c r="J99" s="48" t="s">
        <v>16</v>
      </c>
    </row>
    <row r="100" spans="1:10" ht="12.75">
      <c r="A100" s="19"/>
      <c r="B100" s="48" t="s">
        <v>22</v>
      </c>
      <c r="C100" s="19">
        <f>+E100+I100</f>
        <v>270</v>
      </c>
      <c r="D100" s="49">
        <f>+C100/$C103</f>
        <v>0.5</v>
      </c>
      <c r="E100" s="50">
        <f>SUM(J12:J25)+SUM(M12:M25)+SUM(J56:J65)+SUM(M56:M65)-J25-M25</f>
        <v>228</v>
      </c>
      <c r="F100" s="49">
        <f>+E100/$E103</f>
        <v>0.4956521739130435</v>
      </c>
      <c r="G100" s="49"/>
      <c r="H100" s="49"/>
      <c r="I100" s="50">
        <f>SUM(J27:J32)+SUM(M27:M32)+SUM(J68:J71)+SUM(M68:M71)</f>
        <v>42</v>
      </c>
      <c r="J100" s="49">
        <f>+I100/$I103</f>
        <v>0.525</v>
      </c>
    </row>
    <row r="101" spans="1:10" ht="12.75">
      <c r="A101" s="19"/>
      <c r="B101" s="48" t="s">
        <v>23</v>
      </c>
      <c r="C101" s="19">
        <f>+E101+I101</f>
        <v>232</v>
      </c>
      <c r="D101" s="49">
        <f>+C101/$C103</f>
        <v>0.42962962962962964</v>
      </c>
      <c r="E101" s="50">
        <f>SUM(K12:K25)+SUM(N12:N25)+SUM(K56:K65)+SUM(N56:N65)-K25-N25</f>
        <v>194</v>
      </c>
      <c r="F101" s="49">
        <f>+E101/$E103</f>
        <v>0.4217391304347826</v>
      </c>
      <c r="G101" s="49"/>
      <c r="H101" s="49"/>
      <c r="I101" s="50">
        <f>SUM(K27:K32)+SUM(N27:N32)+SUM(K68:K71)+SUM(N68:N71)</f>
        <v>38</v>
      </c>
      <c r="J101" s="49">
        <f>+I101/$I103</f>
        <v>0.475</v>
      </c>
    </row>
    <row r="102" spans="1:10" ht="12.75">
      <c r="A102" s="19"/>
      <c r="B102" s="48" t="s">
        <v>24</v>
      </c>
      <c r="C102" s="19">
        <f>+E102+I102</f>
        <v>38</v>
      </c>
      <c r="D102" s="49">
        <f>+C102/$C103</f>
        <v>0.07037037037037037</v>
      </c>
      <c r="E102" s="50">
        <f>+SUM(L12:L25)+SUM(O12:O25)+SUM(L56:L65)+SUM(O56:O65)-L25-O25</f>
        <v>38</v>
      </c>
      <c r="F102" s="49">
        <f>+E102/$E103</f>
        <v>0.08260869565217391</v>
      </c>
      <c r="G102" s="49"/>
      <c r="H102" s="49"/>
      <c r="I102" s="50">
        <f>SUM(L27:L32)+SUM(O27:O32)+SUM(L68:L71)+SUM(O68:O71)</f>
        <v>0</v>
      </c>
      <c r="J102" s="49">
        <f>+I102/$I103</f>
        <v>0</v>
      </c>
    </row>
    <row r="103" spans="1:10" ht="12.75">
      <c r="A103" s="19"/>
      <c r="B103" s="48" t="s">
        <v>20</v>
      </c>
      <c r="C103" s="19">
        <f>+E103+I103</f>
        <v>540</v>
      </c>
      <c r="D103" s="49">
        <f>+C103/$C103</f>
        <v>1</v>
      </c>
      <c r="E103" s="19">
        <f>SUM(E100:E102)</f>
        <v>460</v>
      </c>
      <c r="F103" s="49">
        <f>+E103/$E103</f>
        <v>1</v>
      </c>
      <c r="G103" s="49"/>
      <c r="H103" s="49"/>
      <c r="I103" s="19">
        <f>SUM(I100:I102)</f>
        <v>80</v>
      </c>
      <c r="J103" s="49">
        <f>+I103/$I103</f>
        <v>1</v>
      </c>
    </row>
    <row r="105" spans="1:10" ht="25.5">
      <c r="A105" s="19"/>
      <c r="B105" s="53" t="s">
        <v>103</v>
      </c>
      <c r="C105" s="19"/>
      <c r="D105" s="19"/>
      <c r="E105" s="19"/>
      <c r="F105" s="19"/>
      <c r="G105" s="19"/>
      <c r="H105" s="19"/>
      <c r="I105" s="19"/>
      <c r="J105" s="19"/>
    </row>
    <row r="106" spans="1:10" ht="12.75">
      <c r="A106" s="19"/>
      <c r="B106" s="19"/>
      <c r="C106" s="48" t="s">
        <v>20</v>
      </c>
      <c r="D106" s="48" t="s">
        <v>16</v>
      </c>
      <c r="E106" s="48" t="s">
        <v>55</v>
      </c>
      <c r="F106" s="48" t="s">
        <v>16</v>
      </c>
      <c r="G106" s="48"/>
      <c r="H106" s="48"/>
      <c r="I106" s="48" t="s">
        <v>56</v>
      </c>
      <c r="J106" s="48" t="s">
        <v>16</v>
      </c>
    </row>
    <row r="107" spans="1:10" ht="12.75">
      <c r="A107" s="19"/>
      <c r="B107" s="48" t="s">
        <v>22</v>
      </c>
      <c r="C107" s="19">
        <f>+E107+I107</f>
        <v>270</v>
      </c>
      <c r="D107" s="49">
        <f>+C107/$C110</f>
        <v>0.5</v>
      </c>
      <c r="E107" s="50">
        <f>SUM(J12:J25)+SUM(M12:M25)+SUM(J56:J65)+SUM(M56:M65)-J24-M24</f>
        <v>228</v>
      </c>
      <c r="F107" s="49">
        <f>+E107/$E110</f>
        <v>0.4956521739130435</v>
      </c>
      <c r="G107" s="49"/>
      <c r="H107" s="49"/>
      <c r="I107" s="50">
        <f>SUM(J27:J32)+SUM(M27:M32)+SUM(J68:J71)+SUM(M68:M71)</f>
        <v>42</v>
      </c>
      <c r="J107" s="49">
        <f>+I107/$I110</f>
        <v>0.525</v>
      </c>
    </row>
    <row r="108" spans="1:10" ht="12.75">
      <c r="A108" s="19"/>
      <c r="B108" s="48" t="s">
        <v>23</v>
      </c>
      <c r="C108" s="19">
        <f>+E108+I108</f>
        <v>228</v>
      </c>
      <c r="D108" s="49">
        <f>+C108/$C110</f>
        <v>0.4222222222222222</v>
      </c>
      <c r="E108" s="50">
        <f>SUM(K12:K25)+SUM(N12:N25)+SUM(K56:K65)+SUM(N56:N65)-K24-N24</f>
        <v>190</v>
      </c>
      <c r="F108" s="49">
        <f>+E108/$E110</f>
        <v>0.41304347826086957</v>
      </c>
      <c r="G108" s="49"/>
      <c r="H108" s="49"/>
      <c r="I108" s="50">
        <f>SUM(K27:K32)+SUM(N27:N32)+SUM(K68:K71)+SUM(N68:N71)</f>
        <v>38</v>
      </c>
      <c r="J108" s="49">
        <f>+I108/$I110</f>
        <v>0.475</v>
      </c>
    </row>
    <row r="109" spans="1:10" ht="12.75">
      <c r="A109" s="19"/>
      <c r="B109" s="48" t="s">
        <v>24</v>
      </c>
      <c r="C109" s="19">
        <f>+E109+I109</f>
        <v>42</v>
      </c>
      <c r="D109" s="49">
        <f>+C109/$C110</f>
        <v>0.07777777777777778</v>
      </c>
      <c r="E109" s="50">
        <f>+SUM(L12:L25)+SUM(O12:O25)+SUM(L56:L65)+SUM(O56:O65)-L24-O24</f>
        <v>42</v>
      </c>
      <c r="F109" s="49">
        <f>+E109/$E110</f>
        <v>0.09130434782608696</v>
      </c>
      <c r="G109" s="49"/>
      <c r="H109" s="49"/>
      <c r="I109" s="50">
        <f>SUM(L27:L32)+SUM(O27:O32)+SUM(L68:L71)+SUM(O68:O71)</f>
        <v>0</v>
      </c>
      <c r="J109" s="49">
        <f>+I109/$I110</f>
        <v>0</v>
      </c>
    </row>
    <row r="110" spans="1:10" ht="12.75">
      <c r="A110" s="19"/>
      <c r="B110" s="48" t="s">
        <v>20</v>
      </c>
      <c r="C110" s="19">
        <f>+E110+I110</f>
        <v>540</v>
      </c>
      <c r="D110" s="49">
        <f>+C110/$C110</f>
        <v>1</v>
      </c>
      <c r="E110" s="19">
        <f>SUM(E107:E109)</f>
        <v>460</v>
      </c>
      <c r="F110" s="49">
        <f>+E110/$E110</f>
        <v>1</v>
      </c>
      <c r="G110" s="49"/>
      <c r="H110" s="49"/>
      <c r="I110" s="19">
        <f>SUM(I107:I109)</f>
        <v>80</v>
      </c>
      <c r="J110" s="49">
        <f>+I110/$I110</f>
        <v>1</v>
      </c>
    </row>
    <row r="112" spans="2:10" ht="25.5">
      <c r="B112" s="40" t="s">
        <v>104</v>
      </c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14"/>
      <c r="C113" s="31" t="s">
        <v>20</v>
      </c>
      <c r="D113" s="31" t="s">
        <v>16</v>
      </c>
      <c r="E113" s="31" t="s">
        <v>55</v>
      </c>
      <c r="F113" s="31" t="s">
        <v>16</v>
      </c>
      <c r="G113" s="31"/>
      <c r="H113" s="31"/>
      <c r="I113" s="31" t="s">
        <v>56</v>
      </c>
      <c r="J113" s="31" t="s">
        <v>16</v>
      </c>
    </row>
    <row r="114" spans="2:10" ht="12.75">
      <c r="B114" s="31" t="s">
        <v>22</v>
      </c>
      <c r="C114" s="14">
        <f>+E114+I114</f>
        <v>270</v>
      </c>
      <c r="D114" s="38">
        <f>+C114/$C117</f>
        <v>0.5</v>
      </c>
      <c r="E114" s="39">
        <f>(E100+E107)/2</f>
        <v>228</v>
      </c>
      <c r="F114" s="38">
        <f>+E114/$E117</f>
        <v>0.4956521739130435</v>
      </c>
      <c r="G114" s="38"/>
      <c r="H114" s="38"/>
      <c r="I114" s="39">
        <f>(I100+I107)/2</f>
        <v>42</v>
      </c>
      <c r="J114" s="38">
        <f>+I114/$I117</f>
        <v>0.525</v>
      </c>
    </row>
    <row r="115" spans="2:10" ht="12.75">
      <c r="B115" s="31" t="s">
        <v>23</v>
      </c>
      <c r="C115" s="14">
        <f>+E115+I115</f>
        <v>230</v>
      </c>
      <c r="D115" s="38">
        <f>+C115/$C117</f>
        <v>0.42592592592592593</v>
      </c>
      <c r="E115" s="39">
        <f>(E101+E108)/2</f>
        <v>192</v>
      </c>
      <c r="F115" s="38">
        <f>+E115/$E117</f>
        <v>0.41739130434782606</v>
      </c>
      <c r="G115" s="38"/>
      <c r="H115" s="38"/>
      <c r="I115" s="39">
        <f>(I101+I108)/2</f>
        <v>38</v>
      </c>
      <c r="J115" s="38">
        <f>+I115/$I117</f>
        <v>0.475</v>
      </c>
    </row>
    <row r="116" spans="2:10" ht="12.75">
      <c r="B116" s="31" t="s">
        <v>24</v>
      </c>
      <c r="C116" s="14">
        <f>+E116+I116</f>
        <v>40</v>
      </c>
      <c r="D116" s="38">
        <f>+C116/$C117</f>
        <v>0.07407407407407407</v>
      </c>
      <c r="E116" s="39">
        <f>(E102+E109)/2</f>
        <v>40</v>
      </c>
      <c r="F116" s="38">
        <f>+E116/$E117</f>
        <v>0.08695652173913043</v>
      </c>
      <c r="G116" s="38"/>
      <c r="H116" s="38"/>
      <c r="I116" s="39">
        <f>(I102+I109)/2</f>
        <v>0</v>
      </c>
      <c r="J116" s="38">
        <f>+I116/$I117</f>
        <v>0</v>
      </c>
    </row>
    <row r="117" spans="2:10" ht="12.75">
      <c r="B117" s="31" t="s">
        <v>20</v>
      </c>
      <c r="C117" s="14">
        <f>+E117+I117</f>
        <v>540</v>
      </c>
      <c r="D117" s="38">
        <f>+C117/$C117</f>
        <v>1</v>
      </c>
      <c r="E117" s="14">
        <f>SUM(E114:E116)</f>
        <v>460</v>
      </c>
      <c r="F117" s="38">
        <f>+E117/$E117</f>
        <v>1</v>
      </c>
      <c r="G117" s="38"/>
      <c r="H117" s="38"/>
      <c r="I117" s="14">
        <f>SUM(I114:I116)</f>
        <v>80</v>
      </c>
      <c r="J117" s="38">
        <f>+I117/$I117</f>
        <v>1</v>
      </c>
    </row>
    <row r="121" spans="1:4" ht="12.75">
      <c r="A121" s="3"/>
      <c r="C121" s="47" t="s">
        <v>18</v>
      </c>
      <c r="D121" s="47" t="s">
        <v>16</v>
      </c>
    </row>
    <row r="122" spans="1:4" ht="12.75">
      <c r="A122" s="3"/>
      <c r="B122" s="12" t="s">
        <v>57</v>
      </c>
      <c r="C122" s="78">
        <f>+SUM(C123:C126)</f>
        <v>47</v>
      </c>
      <c r="D122" s="79">
        <f>(C122/120)*100</f>
        <v>39.166666666666664</v>
      </c>
    </row>
    <row r="123" spans="2:4" ht="12.75">
      <c r="B123" s="82" t="s">
        <v>120</v>
      </c>
      <c r="C123" s="50">
        <v>3</v>
      </c>
      <c r="D123" s="81"/>
    </row>
    <row r="124" spans="2:4" ht="12.75">
      <c r="B124" s="95" t="s">
        <v>135</v>
      </c>
      <c r="C124" s="19">
        <v>20</v>
      </c>
      <c r="D124" s="14"/>
    </row>
    <row r="125" spans="2:4" ht="12.75">
      <c r="B125" s="82" t="s">
        <v>118</v>
      </c>
      <c r="C125" s="19">
        <v>2</v>
      </c>
      <c r="D125" s="14"/>
    </row>
    <row r="126" spans="2:4" ht="12.75">
      <c r="B126" s="82" t="s">
        <v>119</v>
      </c>
      <c r="C126" s="19">
        <v>22</v>
      </c>
      <c r="D126" s="14"/>
    </row>
    <row r="129" ht="28.5">
      <c r="B129" s="85" t="s">
        <v>123</v>
      </c>
    </row>
    <row r="130" spans="1:3" ht="45">
      <c r="A130" s="86"/>
      <c r="B130" s="87" t="s">
        <v>124</v>
      </c>
      <c r="C130" s="53">
        <v>120</v>
      </c>
    </row>
    <row r="131" spans="1:3" ht="15">
      <c r="A131" s="86"/>
      <c r="B131" s="88" t="s">
        <v>125</v>
      </c>
      <c r="C131" s="53">
        <v>29</v>
      </c>
    </row>
    <row r="132" spans="1:3" ht="30">
      <c r="A132" s="86"/>
      <c r="B132" s="88" t="s">
        <v>126</v>
      </c>
      <c r="C132" s="53">
        <v>2</v>
      </c>
    </row>
    <row r="133" spans="1:3" ht="75">
      <c r="A133" s="86"/>
      <c r="B133" s="88" t="s">
        <v>127</v>
      </c>
      <c r="C133" s="53">
        <v>0</v>
      </c>
    </row>
  </sheetData>
  <sheetProtection/>
  <mergeCells count="41">
    <mergeCell ref="P24:P25"/>
    <mergeCell ref="I34:K34"/>
    <mergeCell ref="C10:C11"/>
    <mergeCell ref="G54:G55"/>
    <mergeCell ref="P9:P11"/>
    <mergeCell ref="F10:F11"/>
    <mergeCell ref="J10:L10"/>
    <mergeCell ref="M10:O10"/>
    <mergeCell ref="P53:P55"/>
    <mergeCell ref="F54:F55"/>
    <mergeCell ref="L34:N34"/>
    <mergeCell ref="B53:B55"/>
    <mergeCell ref="A9:A11"/>
    <mergeCell ref="B9:B11"/>
    <mergeCell ref="C9:E9"/>
    <mergeCell ref="I9:O9"/>
    <mergeCell ref="F9:H9"/>
    <mergeCell ref="C54:C55"/>
    <mergeCell ref="G24:G25"/>
    <mergeCell ref="A53:A55"/>
    <mergeCell ref="M54:O54"/>
    <mergeCell ref="E54:E55"/>
    <mergeCell ref="B79:E79"/>
    <mergeCell ref="B41:E41"/>
    <mergeCell ref="I36:K36"/>
    <mergeCell ref="L36:N36"/>
    <mergeCell ref="J73:L73"/>
    <mergeCell ref="M73:O73"/>
    <mergeCell ref="I53:O53"/>
    <mergeCell ref="D54:D55"/>
    <mergeCell ref="J54:L54"/>
    <mergeCell ref="F24:F25"/>
    <mergeCell ref="H54:H55"/>
    <mergeCell ref="I54:I55"/>
    <mergeCell ref="C53:E53"/>
    <mergeCell ref="F53:H53"/>
    <mergeCell ref="D10:D11"/>
    <mergeCell ref="E10:E11"/>
    <mergeCell ref="G10:G11"/>
    <mergeCell ref="H10:H11"/>
    <mergeCell ref="I10:I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5" r:id="rId1"/>
  <rowBreaks count="2" manualBreakCount="2">
    <brk id="46" max="20" man="1"/>
    <brk id="9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7"/>
  <sheetViews>
    <sheetView view="pageBreakPreview" zoomScale="60" workbookViewId="0" topLeftCell="A43">
      <selection activeCell="P15" sqref="P15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75390625" style="0" customWidth="1"/>
    <col min="17" max="17" width="10.25390625" style="0" bestFit="1" customWidth="1"/>
  </cols>
  <sheetData>
    <row r="1" s="46" customFormat="1" ht="15.75">
      <c r="A1" s="46" t="s">
        <v>131</v>
      </c>
    </row>
    <row r="2" spans="4:10" ht="12.75">
      <c r="D2" s="51" t="s">
        <v>61</v>
      </c>
      <c r="E2" s="51" t="s">
        <v>62</v>
      </c>
      <c r="F2" s="51"/>
      <c r="G2" s="51"/>
      <c r="H2" s="51"/>
      <c r="I2" s="51" t="s">
        <v>61</v>
      </c>
      <c r="J2" s="51" t="s">
        <v>62</v>
      </c>
    </row>
    <row r="3" spans="2:9" ht="12.75">
      <c r="B3" s="14" t="s">
        <v>90</v>
      </c>
      <c r="D3" s="19" t="s">
        <v>12</v>
      </c>
      <c r="E3" s="19" t="s">
        <v>12</v>
      </c>
      <c r="F3" s="19" t="s">
        <v>0</v>
      </c>
      <c r="G3" s="19"/>
      <c r="H3" s="19"/>
      <c r="I3" s="19"/>
    </row>
    <row r="4" spans="2:10" ht="12.75">
      <c r="B4" t="s">
        <v>130</v>
      </c>
      <c r="D4" s="37">
        <f>I4/I7</f>
        <v>0.5542521994134897</v>
      </c>
      <c r="E4" s="37">
        <f>J4/J7</f>
        <v>0.5542521994134897</v>
      </c>
      <c r="F4" s="19" t="s">
        <v>13</v>
      </c>
      <c r="G4" s="19"/>
      <c r="H4" s="19"/>
      <c r="I4" s="19">
        <f>J32+M32</f>
        <v>189</v>
      </c>
      <c r="J4" s="19">
        <f>J34+M34</f>
        <v>189</v>
      </c>
    </row>
    <row r="5" spans="2:10" ht="12.75">
      <c r="B5" t="s">
        <v>25</v>
      </c>
      <c r="D5" s="37">
        <f>I5/I7</f>
        <v>0.3519061583577713</v>
      </c>
      <c r="E5" s="37">
        <f>J5/J7</f>
        <v>0.34017595307917886</v>
      </c>
      <c r="F5" s="19" t="s">
        <v>14</v>
      </c>
      <c r="G5" s="19"/>
      <c r="H5" s="19"/>
      <c r="I5" s="19">
        <f>K32+N32</f>
        <v>120</v>
      </c>
      <c r="J5" s="19">
        <f>K34+N34</f>
        <v>116</v>
      </c>
    </row>
    <row r="6" spans="2:10" ht="12.75">
      <c r="B6" t="s">
        <v>31</v>
      </c>
      <c r="D6" s="37">
        <f>I6/I7</f>
        <v>0.093841642228739</v>
      </c>
      <c r="E6" s="37">
        <f>J6/J7</f>
        <v>0.10557184750733138</v>
      </c>
      <c r="F6" s="19" t="s">
        <v>15</v>
      </c>
      <c r="G6" s="19"/>
      <c r="H6" s="19"/>
      <c r="I6" s="19">
        <f>L32+O32</f>
        <v>32</v>
      </c>
      <c r="J6" s="19">
        <f>L34+O34</f>
        <v>36</v>
      </c>
    </row>
    <row r="7" spans="2:10" ht="12.75">
      <c r="B7" t="s">
        <v>50</v>
      </c>
      <c r="D7" s="37">
        <f>SUM(D4:D6)</f>
        <v>1</v>
      </c>
      <c r="E7" s="37">
        <f>SUM(E4:E6)</f>
        <v>0.9999999999999999</v>
      </c>
      <c r="F7" s="19" t="s">
        <v>1</v>
      </c>
      <c r="G7" s="19"/>
      <c r="H7" s="19"/>
      <c r="I7" s="19">
        <f>SUM(I4:I6)</f>
        <v>341</v>
      </c>
      <c r="J7" s="19">
        <f>SUM(J4:J6)</f>
        <v>341</v>
      </c>
    </row>
    <row r="8" ht="12.75">
      <c r="B8" t="s">
        <v>52</v>
      </c>
    </row>
    <row r="9" spans="1:16" ht="12.75">
      <c r="A9" s="149" t="s">
        <v>11</v>
      </c>
      <c r="B9" s="149" t="s">
        <v>2</v>
      </c>
      <c r="C9" s="138" t="s">
        <v>106</v>
      </c>
      <c r="D9" s="138"/>
      <c r="E9" s="138"/>
      <c r="F9" s="124" t="s">
        <v>3</v>
      </c>
      <c r="G9" s="125"/>
      <c r="H9" s="126"/>
      <c r="I9" s="146" t="s">
        <v>4</v>
      </c>
      <c r="J9" s="147"/>
      <c r="K9" s="147"/>
      <c r="L9" s="147"/>
      <c r="M9" s="147"/>
      <c r="N9" s="147"/>
      <c r="O9" s="148"/>
      <c r="P9" s="131" t="s">
        <v>5</v>
      </c>
    </row>
    <row r="10" spans="1:16" ht="12.75">
      <c r="A10" s="149"/>
      <c r="B10" s="150"/>
      <c r="C10" s="127" t="s">
        <v>6</v>
      </c>
      <c r="D10" s="121" t="s">
        <v>107</v>
      </c>
      <c r="E10" s="121" t="s">
        <v>108</v>
      </c>
      <c r="F10" s="127" t="s">
        <v>20</v>
      </c>
      <c r="G10" s="127" t="s">
        <v>109</v>
      </c>
      <c r="H10" s="127" t="s">
        <v>110</v>
      </c>
      <c r="I10" s="121" t="s">
        <v>111</v>
      </c>
      <c r="J10" s="139" t="s">
        <v>109</v>
      </c>
      <c r="K10" s="140"/>
      <c r="L10" s="141"/>
      <c r="M10" s="139" t="s">
        <v>110</v>
      </c>
      <c r="N10" s="140"/>
      <c r="O10" s="141"/>
      <c r="P10" s="132"/>
    </row>
    <row r="11" spans="1:16" ht="12.75">
      <c r="A11" s="149"/>
      <c r="B11" s="150"/>
      <c r="C11" s="128"/>
      <c r="D11" s="122"/>
      <c r="E11" s="122"/>
      <c r="F11" s="128"/>
      <c r="G11" s="128"/>
      <c r="H11" s="128"/>
      <c r="I11" s="122"/>
      <c r="J11" s="2" t="s">
        <v>7</v>
      </c>
      <c r="K11" s="4" t="s">
        <v>8</v>
      </c>
      <c r="L11" s="4" t="s">
        <v>9</v>
      </c>
      <c r="M11" s="4" t="s">
        <v>7</v>
      </c>
      <c r="N11" s="4" t="s">
        <v>8</v>
      </c>
      <c r="O11" s="4" t="s">
        <v>9</v>
      </c>
      <c r="P11" s="133"/>
    </row>
    <row r="12" spans="1:16" ht="12.75">
      <c r="A12" s="97">
        <v>1</v>
      </c>
      <c r="B12" s="98" t="s">
        <v>26</v>
      </c>
      <c r="C12" s="99">
        <v>1</v>
      </c>
      <c r="D12" s="99">
        <v>1</v>
      </c>
      <c r="E12" s="100"/>
      <c r="F12" s="101">
        <f>G12+H12</f>
        <v>5</v>
      </c>
      <c r="G12" s="102">
        <v>5</v>
      </c>
      <c r="H12" s="102"/>
      <c r="I12" s="103">
        <v>30</v>
      </c>
      <c r="J12" s="101">
        <v>15</v>
      </c>
      <c r="K12" s="104">
        <v>15</v>
      </c>
      <c r="L12" s="104">
        <v>0</v>
      </c>
      <c r="M12" s="104">
        <v>0</v>
      </c>
      <c r="N12" s="104">
        <v>0</v>
      </c>
      <c r="O12" s="104">
        <v>0</v>
      </c>
      <c r="P12" s="25"/>
    </row>
    <row r="13" spans="1:16" ht="12.75">
      <c r="A13" s="97">
        <v>2</v>
      </c>
      <c r="B13" s="98" t="s">
        <v>38</v>
      </c>
      <c r="C13" s="99"/>
      <c r="D13" s="99">
        <v>2</v>
      </c>
      <c r="E13" s="100"/>
      <c r="F13" s="101">
        <f aca="true" t="shared" si="0" ref="F13:F24">G13+H13</f>
        <v>5</v>
      </c>
      <c r="G13" s="102"/>
      <c r="H13" s="102">
        <v>5</v>
      </c>
      <c r="I13" s="103">
        <v>30</v>
      </c>
      <c r="J13" s="101">
        <v>0</v>
      </c>
      <c r="K13" s="104">
        <v>0</v>
      </c>
      <c r="L13" s="104">
        <v>0</v>
      </c>
      <c r="M13" s="104">
        <v>30</v>
      </c>
      <c r="N13" s="104">
        <v>0</v>
      </c>
      <c r="O13" s="104">
        <v>0</v>
      </c>
      <c r="P13" s="25"/>
    </row>
    <row r="14" spans="1:16" ht="12.75">
      <c r="A14" s="97">
        <v>3</v>
      </c>
      <c r="B14" s="98" t="s">
        <v>39</v>
      </c>
      <c r="C14" s="99">
        <v>2</v>
      </c>
      <c r="D14" s="99">
        <v>2</v>
      </c>
      <c r="E14" s="100"/>
      <c r="F14" s="101">
        <f t="shared" si="0"/>
        <v>7</v>
      </c>
      <c r="G14" s="102"/>
      <c r="H14" s="102">
        <v>7</v>
      </c>
      <c r="I14" s="103">
        <v>30</v>
      </c>
      <c r="J14" s="101">
        <v>0</v>
      </c>
      <c r="K14" s="104">
        <v>0</v>
      </c>
      <c r="L14" s="104">
        <v>0</v>
      </c>
      <c r="M14" s="104">
        <v>10</v>
      </c>
      <c r="N14" s="104">
        <v>10</v>
      </c>
      <c r="O14" s="104">
        <v>10</v>
      </c>
      <c r="P14" s="25"/>
    </row>
    <row r="15" spans="1:16" ht="12.75">
      <c r="A15" s="104">
        <v>4</v>
      </c>
      <c r="B15" s="105" t="s">
        <v>40</v>
      </c>
      <c r="C15" s="103"/>
      <c r="D15" s="103">
        <v>2</v>
      </c>
      <c r="E15" s="103"/>
      <c r="F15" s="101">
        <f t="shared" si="0"/>
        <v>7</v>
      </c>
      <c r="G15" s="103"/>
      <c r="H15" s="103">
        <v>7</v>
      </c>
      <c r="I15" s="103">
        <v>45</v>
      </c>
      <c r="J15" s="104">
        <v>0</v>
      </c>
      <c r="K15" s="104">
        <v>0</v>
      </c>
      <c r="L15" s="104">
        <v>0</v>
      </c>
      <c r="M15" s="104">
        <v>30</v>
      </c>
      <c r="N15" s="104">
        <v>15</v>
      </c>
      <c r="O15" s="104">
        <v>0</v>
      </c>
      <c r="P15" s="25"/>
    </row>
    <row r="16" spans="1:16" ht="12.75">
      <c r="A16" s="16">
        <v>5</v>
      </c>
      <c r="B16" s="23" t="s">
        <v>41</v>
      </c>
      <c r="C16" s="16"/>
      <c r="D16" s="28">
        <v>1</v>
      </c>
      <c r="E16" s="16"/>
      <c r="F16" s="16">
        <f t="shared" si="0"/>
        <v>3</v>
      </c>
      <c r="G16" s="16">
        <v>3</v>
      </c>
      <c r="H16" s="16"/>
      <c r="I16" s="16">
        <v>17</v>
      </c>
      <c r="J16" s="16">
        <v>7</v>
      </c>
      <c r="K16" s="16">
        <v>10</v>
      </c>
      <c r="L16" s="16">
        <v>0</v>
      </c>
      <c r="M16" s="16">
        <v>0</v>
      </c>
      <c r="N16" s="16">
        <v>0</v>
      </c>
      <c r="O16" s="16">
        <v>0</v>
      </c>
      <c r="P16" s="20"/>
    </row>
    <row r="17" spans="1:16" ht="12.75">
      <c r="A17" s="16">
        <v>6</v>
      </c>
      <c r="B17" s="23" t="s">
        <v>28</v>
      </c>
      <c r="C17" s="16"/>
      <c r="D17" s="28">
        <v>1</v>
      </c>
      <c r="E17" s="16"/>
      <c r="F17" s="16">
        <f t="shared" si="0"/>
        <v>3</v>
      </c>
      <c r="G17" s="16">
        <v>3</v>
      </c>
      <c r="H17" s="16"/>
      <c r="I17" s="16">
        <v>18</v>
      </c>
      <c r="J17" s="16">
        <v>10</v>
      </c>
      <c r="K17" s="16">
        <v>1</v>
      </c>
      <c r="L17" s="16">
        <v>7</v>
      </c>
      <c r="M17" s="16">
        <v>0</v>
      </c>
      <c r="N17" s="16">
        <v>0</v>
      </c>
      <c r="O17" s="16">
        <v>0</v>
      </c>
      <c r="P17" s="21"/>
    </row>
    <row r="18" spans="1:16" ht="12.75">
      <c r="A18" s="16">
        <v>7</v>
      </c>
      <c r="B18" s="23" t="s">
        <v>48</v>
      </c>
      <c r="C18" s="16">
        <v>1</v>
      </c>
      <c r="D18" s="16">
        <v>1</v>
      </c>
      <c r="E18" s="16"/>
      <c r="F18" s="16">
        <f t="shared" si="0"/>
        <v>3</v>
      </c>
      <c r="G18" s="16">
        <v>3</v>
      </c>
      <c r="H18" s="16"/>
      <c r="I18" s="16">
        <v>16</v>
      </c>
      <c r="J18" s="16">
        <v>6</v>
      </c>
      <c r="K18" s="16">
        <v>10</v>
      </c>
      <c r="L18" s="16">
        <v>0</v>
      </c>
      <c r="M18" s="16">
        <v>0</v>
      </c>
      <c r="N18" s="16">
        <v>0</v>
      </c>
      <c r="O18" s="16">
        <v>0</v>
      </c>
      <c r="P18" s="20"/>
    </row>
    <row r="19" spans="1:16" ht="12.75">
      <c r="A19" s="16">
        <v>8</v>
      </c>
      <c r="B19" s="23" t="s">
        <v>42</v>
      </c>
      <c r="C19" s="16"/>
      <c r="D19" s="28">
        <v>1</v>
      </c>
      <c r="E19" s="16"/>
      <c r="F19" s="16">
        <f t="shared" si="0"/>
        <v>4</v>
      </c>
      <c r="G19" s="16">
        <v>4</v>
      </c>
      <c r="H19" s="16"/>
      <c r="I19" s="16">
        <v>19</v>
      </c>
      <c r="J19" s="16">
        <v>9</v>
      </c>
      <c r="K19" s="16">
        <v>1</v>
      </c>
      <c r="L19" s="16">
        <v>9</v>
      </c>
      <c r="M19" s="16">
        <v>0</v>
      </c>
      <c r="N19" s="16">
        <v>0</v>
      </c>
      <c r="O19" s="16">
        <v>0</v>
      </c>
      <c r="P19" s="21"/>
    </row>
    <row r="20" spans="1:16" ht="12.75">
      <c r="A20" s="16">
        <v>9</v>
      </c>
      <c r="B20" s="23" t="s">
        <v>43</v>
      </c>
      <c r="C20" s="16">
        <v>1</v>
      </c>
      <c r="D20" s="28">
        <v>1</v>
      </c>
      <c r="E20" s="16"/>
      <c r="F20" s="16">
        <f t="shared" si="0"/>
        <v>2</v>
      </c>
      <c r="G20" s="16">
        <v>2</v>
      </c>
      <c r="H20" s="16"/>
      <c r="I20" s="16">
        <v>13</v>
      </c>
      <c r="J20" s="16">
        <v>6</v>
      </c>
      <c r="K20" s="16">
        <v>7</v>
      </c>
      <c r="L20" s="16">
        <v>0</v>
      </c>
      <c r="M20" s="16">
        <v>0</v>
      </c>
      <c r="N20" s="16">
        <v>0</v>
      </c>
      <c r="O20" s="16">
        <v>0</v>
      </c>
      <c r="P20" s="20"/>
    </row>
    <row r="21" spans="1:16" ht="12.75">
      <c r="A21" s="16">
        <v>10</v>
      </c>
      <c r="B21" s="23" t="s">
        <v>49</v>
      </c>
      <c r="C21" s="16">
        <v>2</v>
      </c>
      <c r="D21" s="28">
        <v>2</v>
      </c>
      <c r="E21" s="16"/>
      <c r="F21" s="16">
        <f t="shared" si="0"/>
        <v>6</v>
      </c>
      <c r="G21" s="16"/>
      <c r="H21" s="16">
        <v>6</v>
      </c>
      <c r="I21" s="16">
        <v>39</v>
      </c>
      <c r="J21" s="16">
        <v>0</v>
      </c>
      <c r="K21" s="16">
        <v>0</v>
      </c>
      <c r="L21" s="16">
        <v>0</v>
      </c>
      <c r="M21" s="16">
        <v>20</v>
      </c>
      <c r="N21" s="16">
        <v>19</v>
      </c>
      <c r="O21" s="16">
        <v>0</v>
      </c>
      <c r="P21" s="20"/>
    </row>
    <row r="22" spans="1:16" ht="12.75">
      <c r="A22" s="16">
        <v>11</v>
      </c>
      <c r="B22" s="23" t="s">
        <v>29</v>
      </c>
      <c r="C22" s="16"/>
      <c r="D22" s="28"/>
      <c r="E22" s="16" t="s">
        <v>53</v>
      </c>
      <c r="F22" s="16">
        <v>0</v>
      </c>
      <c r="G22" s="16">
        <v>0</v>
      </c>
      <c r="H22" s="16">
        <v>0</v>
      </c>
      <c r="I22" s="16">
        <v>20</v>
      </c>
      <c r="J22" s="16">
        <v>0</v>
      </c>
      <c r="K22" s="16">
        <v>10</v>
      </c>
      <c r="L22" s="16">
        <v>0</v>
      </c>
      <c r="M22" s="16">
        <v>0</v>
      </c>
      <c r="N22" s="16">
        <v>10</v>
      </c>
      <c r="O22" s="16">
        <v>0</v>
      </c>
      <c r="P22" s="26"/>
    </row>
    <row r="23" spans="1:16" ht="12.75">
      <c r="A23" s="16">
        <v>12</v>
      </c>
      <c r="B23" s="96" t="s">
        <v>27</v>
      </c>
      <c r="C23" s="16"/>
      <c r="D23" s="28">
        <v>1</v>
      </c>
      <c r="E23" s="16"/>
      <c r="F23" s="16">
        <f t="shared" si="0"/>
        <v>2</v>
      </c>
      <c r="G23" s="16">
        <v>2</v>
      </c>
      <c r="H23" s="16"/>
      <c r="I23" s="16">
        <v>9</v>
      </c>
      <c r="J23" s="16">
        <v>3</v>
      </c>
      <c r="K23" s="16">
        <v>0</v>
      </c>
      <c r="L23" s="16">
        <v>6</v>
      </c>
      <c r="M23" s="16">
        <v>0</v>
      </c>
      <c r="N23" s="16">
        <v>0</v>
      </c>
      <c r="O23" s="16">
        <v>0</v>
      </c>
      <c r="P23" s="16"/>
    </row>
    <row r="24" spans="1:16" ht="12.75">
      <c r="A24" s="16" t="s">
        <v>59</v>
      </c>
      <c r="B24" s="23" t="s">
        <v>44</v>
      </c>
      <c r="C24" s="16">
        <v>1</v>
      </c>
      <c r="D24" s="28">
        <v>1</v>
      </c>
      <c r="E24" s="16"/>
      <c r="F24" s="129">
        <f t="shared" si="0"/>
        <v>3</v>
      </c>
      <c r="G24" s="129">
        <v>3</v>
      </c>
      <c r="H24" s="16"/>
      <c r="I24" s="16">
        <v>16</v>
      </c>
      <c r="J24" s="16">
        <v>8</v>
      </c>
      <c r="K24" s="16">
        <v>8</v>
      </c>
      <c r="L24" s="16">
        <v>0</v>
      </c>
      <c r="M24" s="16">
        <v>0</v>
      </c>
      <c r="N24" s="16">
        <v>0</v>
      </c>
      <c r="O24" s="16">
        <v>0</v>
      </c>
      <c r="P24" s="119" t="s">
        <v>60</v>
      </c>
    </row>
    <row r="25" spans="1:16" ht="12.75">
      <c r="A25" s="16" t="s">
        <v>58</v>
      </c>
      <c r="B25" s="23" t="s">
        <v>30</v>
      </c>
      <c r="C25" s="16">
        <v>1</v>
      </c>
      <c r="D25" s="16">
        <v>1</v>
      </c>
      <c r="E25" s="16"/>
      <c r="F25" s="130"/>
      <c r="G25" s="130"/>
      <c r="H25" s="16"/>
      <c r="I25" s="16">
        <v>16</v>
      </c>
      <c r="J25" s="24">
        <v>8</v>
      </c>
      <c r="K25" s="24">
        <v>4</v>
      </c>
      <c r="L25" s="24">
        <v>4</v>
      </c>
      <c r="M25" s="24">
        <v>0</v>
      </c>
      <c r="N25" s="24">
        <v>0</v>
      </c>
      <c r="O25" s="24">
        <v>0</v>
      </c>
      <c r="P25" s="120"/>
    </row>
    <row r="26" spans="1:16" ht="12.75">
      <c r="A26" s="5"/>
      <c r="B26" s="30" t="s">
        <v>21</v>
      </c>
      <c r="C26" s="16"/>
      <c r="D26" s="16"/>
      <c r="E26" s="4"/>
      <c r="F26" s="16"/>
      <c r="G26" s="4"/>
      <c r="H26" s="4"/>
      <c r="I26" s="4"/>
      <c r="J26" s="7"/>
      <c r="K26" s="7"/>
      <c r="L26" s="7"/>
      <c r="M26" s="7"/>
      <c r="N26" s="7"/>
      <c r="O26" s="7"/>
      <c r="P26" s="5"/>
    </row>
    <row r="27" spans="1:16" s="43" customFormat="1" ht="25.5">
      <c r="A27" s="41">
        <v>14</v>
      </c>
      <c r="B27" s="41" t="s">
        <v>81</v>
      </c>
      <c r="C27" s="54"/>
      <c r="D27" s="55">
        <v>1</v>
      </c>
      <c r="E27" s="42"/>
      <c r="F27" s="59">
        <f>G27+H27</f>
        <v>1</v>
      </c>
      <c r="G27" s="42">
        <v>1</v>
      </c>
      <c r="H27" s="42"/>
      <c r="I27" s="42">
        <v>8</v>
      </c>
      <c r="J27" s="42">
        <v>8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1"/>
    </row>
    <row r="28" spans="1:16" ht="12.75">
      <c r="A28" s="5">
        <v>15</v>
      </c>
      <c r="B28" s="5" t="s">
        <v>82</v>
      </c>
      <c r="C28" s="56"/>
      <c r="D28" s="16">
        <v>1</v>
      </c>
      <c r="E28" s="4"/>
      <c r="F28" s="16">
        <f>G28+H28</f>
        <v>2</v>
      </c>
      <c r="G28" s="4">
        <v>2</v>
      </c>
      <c r="H28" s="4"/>
      <c r="I28" s="4">
        <v>8</v>
      </c>
      <c r="J28" s="4">
        <v>8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/>
    </row>
    <row r="29" spans="1:16" ht="12.75">
      <c r="A29" s="5">
        <v>16</v>
      </c>
      <c r="B29" s="5" t="s">
        <v>85</v>
      </c>
      <c r="C29" s="16"/>
      <c r="D29" s="16">
        <v>1</v>
      </c>
      <c r="E29" s="4"/>
      <c r="F29" s="16">
        <f>G29+H29</f>
        <v>2</v>
      </c>
      <c r="G29" s="4">
        <v>2</v>
      </c>
      <c r="H29" s="4"/>
      <c r="I29" s="4">
        <v>7</v>
      </c>
      <c r="J29" s="4">
        <v>7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5"/>
    </row>
    <row r="30" spans="1:16" ht="12.75">
      <c r="A30" s="5">
        <v>17</v>
      </c>
      <c r="B30" s="5" t="s">
        <v>83</v>
      </c>
      <c r="C30" s="56">
        <v>2</v>
      </c>
      <c r="D30" s="16">
        <v>2</v>
      </c>
      <c r="E30" s="4"/>
      <c r="F30" s="16">
        <f>G30+H30</f>
        <v>3</v>
      </c>
      <c r="G30" s="4"/>
      <c r="H30" s="4">
        <v>3</v>
      </c>
      <c r="I30" s="4">
        <v>10</v>
      </c>
      <c r="J30" s="4">
        <v>0</v>
      </c>
      <c r="K30" s="4">
        <v>0</v>
      </c>
      <c r="L30" s="4">
        <v>0</v>
      </c>
      <c r="M30" s="4">
        <v>6</v>
      </c>
      <c r="N30" s="4">
        <v>4</v>
      </c>
      <c r="O30" s="4">
        <v>0</v>
      </c>
      <c r="P30" s="5"/>
    </row>
    <row r="31" spans="1:16" ht="25.5">
      <c r="A31" s="61">
        <v>18</v>
      </c>
      <c r="B31" s="41" t="s">
        <v>84</v>
      </c>
      <c r="C31" s="59"/>
      <c r="D31" s="59">
        <v>2</v>
      </c>
      <c r="E31" s="60"/>
      <c r="F31" s="59">
        <f>G31+H31</f>
        <v>2</v>
      </c>
      <c r="G31" s="60"/>
      <c r="H31" s="60">
        <v>2</v>
      </c>
      <c r="I31" s="60">
        <v>6</v>
      </c>
      <c r="J31" s="60">
        <v>0</v>
      </c>
      <c r="K31" s="60">
        <v>0</v>
      </c>
      <c r="L31" s="60">
        <v>0</v>
      </c>
      <c r="M31" s="60">
        <v>6</v>
      </c>
      <c r="N31" s="60">
        <v>0</v>
      </c>
      <c r="O31" s="60">
        <v>0</v>
      </c>
      <c r="P31" s="61"/>
    </row>
    <row r="32" spans="1:16" ht="12.75">
      <c r="A32" s="10"/>
      <c r="B32" s="10" t="s">
        <v>64</v>
      </c>
      <c r="C32" s="11">
        <v>7</v>
      </c>
      <c r="D32" s="11"/>
      <c r="E32" s="10"/>
      <c r="F32" s="11">
        <f>SUM(F12:F31)</f>
        <v>60</v>
      </c>
      <c r="G32" s="11">
        <f>SUM(G12:G31)</f>
        <v>30</v>
      </c>
      <c r="H32" s="11">
        <f>SUM(H12:H31)</f>
        <v>30</v>
      </c>
      <c r="I32" s="11">
        <f aca="true" t="shared" si="1" ref="I32:O32">SUM(I12:I31)-I25</f>
        <v>341</v>
      </c>
      <c r="J32" s="11">
        <f t="shared" si="1"/>
        <v>87</v>
      </c>
      <c r="K32" s="11">
        <f t="shared" si="1"/>
        <v>62</v>
      </c>
      <c r="L32" s="11">
        <f t="shared" si="1"/>
        <v>22</v>
      </c>
      <c r="M32" s="11">
        <f t="shared" si="1"/>
        <v>102</v>
      </c>
      <c r="N32" s="11">
        <f t="shared" si="1"/>
        <v>58</v>
      </c>
      <c r="O32" s="11">
        <f t="shared" si="1"/>
        <v>10</v>
      </c>
      <c r="P32" s="10"/>
    </row>
    <row r="33" spans="1:16" ht="12.75">
      <c r="A33" s="5"/>
      <c r="B33" s="70" t="s">
        <v>65</v>
      </c>
      <c r="C33" s="71"/>
      <c r="D33" s="71"/>
      <c r="E33" s="71"/>
      <c r="F33" s="10"/>
      <c r="G33" s="10"/>
      <c r="H33" s="10"/>
      <c r="I33" s="123">
        <f>SUM(J32:L32)</f>
        <v>171</v>
      </c>
      <c r="J33" s="123"/>
      <c r="K33" s="123"/>
      <c r="L33" s="123">
        <f>SUM(M32:O32)</f>
        <v>170</v>
      </c>
      <c r="M33" s="123"/>
      <c r="N33" s="123"/>
      <c r="O33" s="4"/>
      <c r="P33" s="5"/>
    </row>
    <row r="34" spans="1:16" ht="12.75">
      <c r="A34" s="10"/>
      <c r="B34" s="10" t="s">
        <v>66</v>
      </c>
      <c r="C34" s="11">
        <v>7</v>
      </c>
      <c r="D34" s="11"/>
      <c r="E34" s="10"/>
      <c r="F34" s="11">
        <f>SUM(F12:F31)</f>
        <v>60</v>
      </c>
      <c r="G34" s="11">
        <f>SUM(G12:G31)</f>
        <v>30</v>
      </c>
      <c r="H34" s="11">
        <f>SUM(H12:H31)</f>
        <v>30</v>
      </c>
      <c r="I34" s="11">
        <f aca="true" t="shared" si="2" ref="I34:O34">SUM(I12:I31)-I24</f>
        <v>341</v>
      </c>
      <c r="J34" s="11">
        <f t="shared" si="2"/>
        <v>87</v>
      </c>
      <c r="K34" s="11">
        <f t="shared" si="2"/>
        <v>58</v>
      </c>
      <c r="L34" s="11">
        <f t="shared" si="2"/>
        <v>26</v>
      </c>
      <c r="M34" s="11">
        <f t="shared" si="2"/>
        <v>102</v>
      </c>
      <c r="N34" s="11">
        <f t="shared" si="2"/>
        <v>58</v>
      </c>
      <c r="O34" s="11">
        <f t="shared" si="2"/>
        <v>10</v>
      </c>
      <c r="P34" s="10"/>
    </row>
    <row r="35" spans="1:16" ht="12.75">
      <c r="A35" s="3"/>
      <c r="B35" s="17" t="s">
        <v>67</v>
      </c>
      <c r="C35" s="18"/>
      <c r="D35" s="18"/>
      <c r="E35" s="18"/>
      <c r="F35" s="12"/>
      <c r="G35" s="12"/>
      <c r="H35" s="12"/>
      <c r="I35" s="151">
        <f>SUM(J34:L34)</f>
        <v>171</v>
      </c>
      <c r="J35" s="151"/>
      <c r="K35" s="151"/>
      <c r="L35" s="151">
        <f>SUM(M34:O34)</f>
        <v>170</v>
      </c>
      <c r="M35" s="151"/>
      <c r="N35" s="151"/>
      <c r="O35" s="9"/>
      <c r="P35" s="8"/>
    </row>
    <row r="36" spans="1:16" ht="12.75">
      <c r="A36" s="3"/>
      <c r="B36" s="17"/>
      <c r="C36" s="18"/>
      <c r="D36" s="18"/>
      <c r="E36" s="18"/>
      <c r="F36" s="12"/>
      <c r="G36" s="12"/>
      <c r="H36" s="12"/>
      <c r="I36" s="32"/>
      <c r="J36" s="32"/>
      <c r="K36" s="32"/>
      <c r="L36" s="32"/>
      <c r="M36" s="32"/>
      <c r="N36" s="32"/>
      <c r="O36" s="9"/>
      <c r="P36" s="8"/>
    </row>
    <row r="37" spans="1:16" ht="12.75">
      <c r="A37" s="3"/>
      <c r="B37" s="75" t="s">
        <v>114</v>
      </c>
      <c r="C37" s="72"/>
      <c r="D37" s="72"/>
      <c r="E37" s="72"/>
      <c r="F37" s="76">
        <f>SUM(F12:F25)</f>
        <v>50</v>
      </c>
      <c r="G37" s="76">
        <f>SUM(G12:G25)</f>
        <v>25</v>
      </c>
      <c r="H37" s="76">
        <f>SUM(H12:H25)</f>
        <v>25</v>
      </c>
      <c r="I37" s="32"/>
      <c r="J37" s="32"/>
      <c r="K37" s="32"/>
      <c r="L37" s="32"/>
      <c r="M37" s="32"/>
      <c r="N37" s="32"/>
      <c r="O37" s="9"/>
      <c r="P37" s="8"/>
    </row>
    <row r="38" spans="1:16" ht="12.75">
      <c r="A38" s="3"/>
      <c r="B38" s="75" t="s">
        <v>115</v>
      </c>
      <c r="C38" s="72"/>
      <c r="D38" s="72"/>
      <c r="E38" s="72"/>
      <c r="F38" s="76">
        <f>SUM(F27:F31)</f>
        <v>10</v>
      </c>
      <c r="G38" s="76">
        <f>SUM(G27:G31)</f>
        <v>5</v>
      </c>
      <c r="H38" s="76">
        <f>SUM(H27:H31)</f>
        <v>5</v>
      </c>
      <c r="I38" s="44"/>
      <c r="J38" s="44"/>
      <c r="K38" s="32"/>
      <c r="L38" s="3"/>
      <c r="M38" s="3"/>
      <c r="N38" s="3"/>
      <c r="O38" s="9"/>
      <c r="P38" s="8"/>
    </row>
    <row r="39" spans="1:16" ht="12.75">
      <c r="A39" s="3"/>
      <c r="B39" s="75"/>
      <c r="C39" s="72"/>
      <c r="D39" s="72"/>
      <c r="E39" s="72"/>
      <c r="F39" s="76"/>
      <c r="G39" s="76"/>
      <c r="H39" s="76"/>
      <c r="I39" s="44"/>
      <c r="J39" s="44"/>
      <c r="K39" s="32"/>
      <c r="L39" s="3"/>
      <c r="M39" s="3"/>
      <c r="N39" s="3"/>
      <c r="O39" s="9"/>
      <c r="P39" s="8"/>
    </row>
    <row r="40" spans="2:5" ht="12.75">
      <c r="B40" s="142"/>
      <c r="C40" s="143"/>
      <c r="D40" s="143"/>
      <c r="E40" s="143"/>
    </row>
    <row r="41" spans="1:16" ht="12.75">
      <c r="A41" s="27"/>
      <c r="B41" s="106" t="s">
        <v>122</v>
      </c>
      <c r="C41" s="107"/>
      <c r="D41" s="107"/>
      <c r="E41" s="107"/>
      <c r="F41" s="107">
        <f>SUM(F12:F15)</f>
        <v>24</v>
      </c>
      <c r="G41" s="107">
        <f aca="true" t="shared" si="3" ref="G41:O41">SUM(G12:G15)</f>
        <v>5</v>
      </c>
      <c r="H41" s="107">
        <f t="shared" si="3"/>
        <v>19</v>
      </c>
      <c r="I41" s="107">
        <f t="shared" si="3"/>
        <v>135</v>
      </c>
      <c r="J41" s="107">
        <f t="shared" si="3"/>
        <v>15</v>
      </c>
      <c r="K41" s="107">
        <f t="shared" si="3"/>
        <v>15</v>
      </c>
      <c r="L41" s="107">
        <f t="shared" si="3"/>
        <v>0</v>
      </c>
      <c r="M41" s="107">
        <f t="shared" si="3"/>
        <v>70</v>
      </c>
      <c r="N41" s="107">
        <f t="shared" si="3"/>
        <v>25</v>
      </c>
      <c r="O41" s="107">
        <f t="shared" si="3"/>
        <v>10</v>
      </c>
      <c r="P41" s="19"/>
    </row>
    <row r="42" spans="1:1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spans="2:15" ht="12.75">
      <c r="B48" s="14" t="s">
        <v>121</v>
      </c>
      <c r="D48" s="14"/>
      <c r="E48" s="19" t="s">
        <v>12</v>
      </c>
      <c r="F48" s="19" t="s">
        <v>0</v>
      </c>
      <c r="G48" s="19"/>
      <c r="H48" s="19"/>
      <c r="I48" s="19"/>
      <c r="J48" s="14"/>
      <c r="K48" s="14"/>
      <c r="L48" s="14"/>
      <c r="M48" s="14"/>
      <c r="N48" s="14"/>
      <c r="O48" s="14"/>
    </row>
    <row r="49" spans="2:15" ht="12.75">
      <c r="B49" t="s">
        <v>130</v>
      </c>
      <c r="D49" s="15"/>
      <c r="E49" s="37">
        <f>I49/I52</f>
        <v>0.49246231155778897</v>
      </c>
      <c r="F49" s="19" t="s">
        <v>13</v>
      </c>
      <c r="G49" s="19"/>
      <c r="H49" s="19"/>
      <c r="I49" s="19">
        <f>J73+M73</f>
        <v>98</v>
      </c>
      <c r="J49" s="14"/>
      <c r="K49" s="14"/>
      <c r="L49" s="14"/>
      <c r="M49" s="14"/>
      <c r="N49" s="14"/>
      <c r="O49" s="14"/>
    </row>
    <row r="50" spans="2:15" ht="12.75">
      <c r="B50" t="s">
        <v>25</v>
      </c>
      <c r="D50" s="15"/>
      <c r="E50" s="37">
        <f>I50/I52</f>
        <v>0.47738693467336685</v>
      </c>
      <c r="F50" s="19" t="s">
        <v>14</v>
      </c>
      <c r="G50" s="19"/>
      <c r="H50" s="19"/>
      <c r="I50" s="19">
        <f>K73+N73</f>
        <v>95</v>
      </c>
      <c r="J50" s="14"/>
      <c r="K50" s="14"/>
      <c r="L50" s="14"/>
      <c r="M50" s="14"/>
      <c r="N50" s="14"/>
      <c r="O50" s="14"/>
    </row>
    <row r="51" spans="2:15" ht="12.75">
      <c r="B51" t="s">
        <v>33</v>
      </c>
      <c r="D51" s="15"/>
      <c r="E51" s="37">
        <f>I51/I52</f>
        <v>0.03015075376884422</v>
      </c>
      <c r="F51" s="19" t="s">
        <v>15</v>
      </c>
      <c r="G51" s="19"/>
      <c r="H51" s="19"/>
      <c r="I51" s="19">
        <f>L73+O73</f>
        <v>6</v>
      </c>
      <c r="J51" s="14"/>
      <c r="K51" s="14"/>
      <c r="L51" s="14"/>
      <c r="M51" s="14"/>
      <c r="N51" s="14"/>
      <c r="O51" s="14"/>
    </row>
    <row r="52" spans="2:15" ht="12.75">
      <c r="B52" t="s">
        <v>50</v>
      </c>
      <c r="D52" s="14"/>
      <c r="E52" s="37">
        <f>SUM(E49:E51)</f>
        <v>1</v>
      </c>
      <c r="F52" s="19" t="s">
        <v>1</v>
      </c>
      <c r="G52" s="19"/>
      <c r="H52" s="19"/>
      <c r="I52" s="19">
        <f>SUM(I49:I51)</f>
        <v>199</v>
      </c>
      <c r="J52" s="14"/>
      <c r="K52" s="14"/>
      <c r="L52" s="14"/>
      <c r="M52" s="14"/>
      <c r="N52" s="14"/>
      <c r="O52" s="14"/>
    </row>
    <row r="53" ht="12.75">
      <c r="B53" t="s">
        <v>52</v>
      </c>
    </row>
    <row r="54" spans="1:16" ht="12.75">
      <c r="A54" s="134" t="s">
        <v>11</v>
      </c>
      <c r="B54" s="135" t="s">
        <v>2</v>
      </c>
      <c r="C54" s="138" t="s">
        <v>106</v>
      </c>
      <c r="D54" s="138"/>
      <c r="E54" s="138"/>
      <c r="F54" s="124" t="s">
        <v>3</v>
      </c>
      <c r="G54" s="125"/>
      <c r="H54" s="126"/>
      <c r="I54" s="146" t="s">
        <v>4</v>
      </c>
      <c r="J54" s="147"/>
      <c r="K54" s="147"/>
      <c r="L54" s="147"/>
      <c r="M54" s="147"/>
      <c r="N54" s="147"/>
      <c r="O54" s="148"/>
      <c r="P54" s="131" t="s">
        <v>5</v>
      </c>
    </row>
    <row r="55" spans="1:16" ht="12.75">
      <c r="A55" s="134"/>
      <c r="B55" s="136"/>
      <c r="C55" s="127" t="s">
        <v>6</v>
      </c>
      <c r="D55" s="121" t="s">
        <v>107</v>
      </c>
      <c r="E55" s="121" t="s">
        <v>108</v>
      </c>
      <c r="F55" s="127" t="s">
        <v>20</v>
      </c>
      <c r="G55" s="127" t="s">
        <v>112</v>
      </c>
      <c r="H55" s="127" t="s">
        <v>113</v>
      </c>
      <c r="I55" s="121" t="s">
        <v>111</v>
      </c>
      <c r="J55" s="139" t="s">
        <v>112</v>
      </c>
      <c r="K55" s="140"/>
      <c r="L55" s="141"/>
      <c r="M55" s="139" t="s">
        <v>113</v>
      </c>
      <c r="N55" s="140"/>
      <c r="O55" s="141"/>
      <c r="P55" s="132"/>
    </row>
    <row r="56" spans="1:16" ht="12.75">
      <c r="A56" s="134"/>
      <c r="B56" s="137"/>
      <c r="C56" s="128"/>
      <c r="D56" s="122"/>
      <c r="E56" s="122"/>
      <c r="F56" s="128"/>
      <c r="G56" s="128"/>
      <c r="H56" s="128"/>
      <c r="I56" s="122"/>
      <c r="J56" s="2" t="s">
        <v>7</v>
      </c>
      <c r="K56" s="4" t="s">
        <v>8</v>
      </c>
      <c r="L56" s="4" t="s">
        <v>9</v>
      </c>
      <c r="M56" s="4" t="s">
        <v>7</v>
      </c>
      <c r="N56" s="4" t="s">
        <v>8</v>
      </c>
      <c r="O56" s="4" t="s">
        <v>9</v>
      </c>
      <c r="P56" s="133"/>
    </row>
    <row r="57" spans="1:16" ht="12.75">
      <c r="A57" s="104">
        <v>1</v>
      </c>
      <c r="B57" s="105" t="s">
        <v>45</v>
      </c>
      <c r="C57" s="103">
        <v>4</v>
      </c>
      <c r="D57" s="103">
        <v>4</v>
      </c>
      <c r="E57" s="103"/>
      <c r="F57" s="104">
        <f>G57+H57</f>
        <v>5</v>
      </c>
      <c r="G57" s="103"/>
      <c r="H57" s="103">
        <v>5</v>
      </c>
      <c r="I57" s="103">
        <v>30</v>
      </c>
      <c r="J57" s="104">
        <v>0</v>
      </c>
      <c r="K57" s="104">
        <v>0</v>
      </c>
      <c r="L57" s="104">
        <v>0</v>
      </c>
      <c r="M57" s="104">
        <v>15</v>
      </c>
      <c r="N57" s="104">
        <v>15</v>
      </c>
      <c r="O57" s="104">
        <v>0</v>
      </c>
      <c r="P57" s="25"/>
    </row>
    <row r="58" spans="1:16" ht="12.75">
      <c r="A58" s="16">
        <v>2</v>
      </c>
      <c r="B58" s="108" t="s">
        <v>32</v>
      </c>
      <c r="C58" s="28">
        <v>3</v>
      </c>
      <c r="D58" s="28">
        <v>3</v>
      </c>
      <c r="E58" s="28"/>
      <c r="F58" s="28">
        <f aca="true" t="shared" si="4" ref="F58:F66">G58+H58</f>
        <v>6</v>
      </c>
      <c r="G58" s="28">
        <v>6</v>
      </c>
      <c r="H58" s="28"/>
      <c r="I58" s="28">
        <v>29</v>
      </c>
      <c r="J58" s="16">
        <v>19</v>
      </c>
      <c r="K58" s="16">
        <v>10</v>
      </c>
      <c r="L58" s="16">
        <v>0</v>
      </c>
      <c r="M58" s="16">
        <v>0</v>
      </c>
      <c r="N58" s="16">
        <v>0</v>
      </c>
      <c r="O58" s="110">
        <v>0</v>
      </c>
      <c r="P58" s="20"/>
    </row>
    <row r="59" spans="1:16" ht="12.75">
      <c r="A59" s="16">
        <v>3</v>
      </c>
      <c r="B59" s="109" t="s">
        <v>47</v>
      </c>
      <c r="C59" s="28">
        <v>4</v>
      </c>
      <c r="D59" s="28"/>
      <c r="E59" s="28"/>
      <c r="F59" s="28">
        <f t="shared" si="4"/>
        <v>3</v>
      </c>
      <c r="G59" s="28"/>
      <c r="H59" s="28">
        <v>3</v>
      </c>
      <c r="I59" s="28">
        <v>19</v>
      </c>
      <c r="J59" s="16">
        <v>0</v>
      </c>
      <c r="K59" s="16">
        <v>0</v>
      </c>
      <c r="L59" s="16">
        <v>0</v>
      </c>
      <c r="M59" s="16">
        <v>19</v>
      </c>
      <c r="N59" s="16">
        <v>0</v>
      </c>
      <c r="O59" s="110">
        <v>0</v>
      </c>
      <c r="P59" s="23"/>
    </row>
    <row r="60" spans="1:16" ht="12.75">
      <c r="A60" s="16">
        <v>4</v>
      </c>
      <c r="B60" s="109" t="s">
        <v>46</v>
      </c>
      <c r="C60" s="28"/>
      <c r="D60" s="28">
        <v>4</v>
      </c>
      <c r="E60" s="28"/>
      <c r="F60" s="28">
        <f t="shared" si="4"/>
        <v>3</v>
      </c>
      <c r="G60" s="28"/>
      <c r="H60" s="28">
        <v>3</v>
      </c>
      <c r="I60" s="28">
        <v>10</v>
      </c>
      <c r="J60" s="16">
        <v>0</v>
      </c>
      <c r="K60" s="16">
        <v>0</v>
      </c>
      <c r="L60" s="16">
        <v>0</v>
      </c>
      <c r="M60" s="16">
        <v>0</v>
      </c>
      <c r="N60" s="16">
        <v>10</v>
      </c>
      <c r="O60" s="110">
        <v>0</v>
      </c>
      <c r="P60" s="23"/>
    </row>
    <row r="61" spans="1:16" ht="12.75">
      <c r="A61" s="16">
        <v>5</v>
      </c>
      <c r="B61" s="109" t="s">
        <v>132</v>
      </c>
      <c r="C61" s="28"/>
      <c r="D61" s="28"/>
      <c r="E61" s="28">
        <v>3</v>
      </c>
      <c r="F61" s="28">
        <f t="shared" si="4"/>
        <v>8</v>
      </c>
      <c r="G61" s="28">
        <v>8</v>
      </c>
      <c r="H61" s="28"/>
      <c r="I61" s="28">
        <v>15</v>
      </c>
      <c r="J61" s="16">
        <v>0</v>
      </c>
      <c r="K61" s="16">
        <v>15</v>
      </c>
      <c r="L61" s="16">
        <v>0</v>
      </c>
      <c r="M61" s="16">
        <v>0</v>
      </c>
      <c r="N61" s="16">
        <v>0</v>
      </c>
      <c r="O61" s="110">
        <v>0</v>
      </c>
      <c r="P61" s="5"/>
    </row>
    <row r="62" spans="1:16" ht="12.75">
      <c r="A62" s="16">
        <v>6</v>
      </c>
      <c r="B62" s="109" t="s">
        <v>133</v>
      </c>
      <c r="C62" s="28"/>
      <c r="D62" s="28"/>
      <c r="E62" s="28">
        <v>4</v>
      </c>
      <c r="F62" s="28">
        <f>G62+H62</f>
        <v>12</v>
      </c>
      <c r="G62" s="28"/>
      <c r="H62" s="28">
        <v>12</v>
      </c>
      <c r="I62" s="28">
        <v>15</v>
      </c>
      <c r="J62" s="16">
        <v>0</v>
      </c>
      <c r="K62" s="16">
        <v>0</v>
      </c>
      <c r="L62" s="16">
        <v>0</v>
      </c>
      <c r="M62" s="16">
        <v>0</v>
      </c>
      <c r="N62" s="16">
        <v>15</v>
      </c>
      <c r="O62" s="16">
        <v>0</v>
      </c>
      <c r="P62" s="5"/>
    </row>
    <row r="63" spans="1:16" ht="12.75">
      <c r="A63" s="16">
        <v>7</v>
      </c>
      <c r="B63" s="109" t="s">
        <v>34</v>
      </c>
      <c r="C63" s="28"/>
      <c r="D63" s="28">
        <v>3</v>
      </c>
      <c r="E63" s="28"/>
      <c r="F63" s="28">
        <f t="shared" si="4"/>
        <v>3</v>
      </c>
      <c r="G63" s="28">
        <v>3</v>
      </c>
      <c r="H63" s="28"/>
      <c r="I63" s="28">
        <v>9</v>
      </c>
      <c r="J63" s="16">
        <v>3</v>
      </c>
      <c r="K63" s="16">
        <v>6</v>
      </c>
      <c r="L63" s="16">
        <v>0</v>
      </c>
      <c r="M63" s="16">
        <v>0</v>
      </c>
      <c r="N63" s="16">
        <v>0</v>
      </c>
      <c r="O63" s="16">
        <v>0</v>
      </c>
      <c r="P63" s="23"/>
    </row>
    <row r="64" spans="1:16" ht="12.75">
      <c r="A64" s="16">
        <v>8</v>
      </c>
      <c r="B64" s="23" t="s">
        <v>35</v>
      </c>
      <c r="C64" s="28"/>
      <c r="D64" s="28">
        <v>3</v>
      </c>
      <c r="E64" s="28"/>
      <c r="F64" s="28">
        <f t="shared" si="4"/>
        <v>2</v>
      </c>
      <c r="G64" s="28">
        <v>2</v>
      </c>
      <c r="H64" s="28"/>
      <c r="I64" s="28">
        <v>7</v>
      </c>
      <c r="J64" s="16">
        <v>0</v>
      </c>
      <c r="K64" s="16">
        <v>7</v>
      </c>
      <c r="L64" s="16">
        <v>0</v>
      </c>
      <c r="M64" s="16">
        <v>0</v>
      </c>
      <c r="N64" s="16">
        <v>0</v>
      </c>
      <c r="O64" s="16">
        <v>0</v>
      </c>
      <c r="P64" s="23"/>
    </row>
    <row r="65" spans="1:16" ht="12.75">
      <c r="A65" s="16">
        <v>9</v>
      </c>
      <c r="B65" s="109" t="s">
        <v>36</v>
      </c>
      <c r="C65" s="28"/>
      <c r="D65" s="28">
        <v>3</v>
      </c>
      <c r="E65" s="28"/>
      <c r="F65" s="28">
        <f t="shared" si="4"/>
        <v>4</v>
      </c>
      <c r="G65" s="28">
        <v>4</v>
      </c>
      <c r="H65" s="28"/>
      <c r="I65" s="28">
        <v>8</v>
      </c>
      <c r="J65" s="16">
        <v>2</v>
      </c>
      <c r="K65" s="16">
        <v>0</v>
      </c>
      <c r="L65" s="16">
        <v>6</v>
      </c>
      <c r="M65" s="16">
        <v>0</v>
      </c>
      <c r="N65" s="16">
        <v>0</v>
      </c>
      <c r="O65" s="16">
        <v>0</v>
      </c>
      <c r="P65" s="16"/>
    </row>
    <row r="66" spans="1:16" ht="12.75">
      <c r="A66" s="16">
        <v>10</v>
      </c>
      <c r="B66" s="109" t="s">
        <v>17</v>
      </c>
      <c r="C66" s="28"/>
      <c r="D66" s="28" t="s">
        <v>54</v>
      </c>
      <c r="E66" s="28"/>
      <c r="F66" s="28">
        <f t="shared" si="4"/>
        <v>2</v>
      </c>
      <c r="G66" s="28">
        <v>1</v>
      </c>
      <c r="H66" s="28">
        <v>1</v>
      </c>
      <c r="I66" s="28">
        <v>16</v>
      </c>
      <c r="J66" s="16">
        <v>8</v>
      </c>
      <c r="K66" s="16">
        <v>0</v>
      </c>
      <c r="L66" s="16">
        <v>0</v>
      </c>
      <c r="M66" s="16">
        <v>8</v>
      </c>
      <c r="N66" s="16">
        <v>0</v>
      </c>
      <c r="O66" s="16">
        <v>0</v>
      </c>
      <c r="P66" s="5"/>
    </row>
    <row r="67" spans="1:16" ht="12.75">
      <c r="A67" s="23"/>
      <c r="B67" s="1"/>
      <c r="C67" s="28"/>
      <c r="D67" s="6"/>
      <c r="E67" s="28"/>
      <c r="F67" s="28"/>
      <c r="G67" s="28"/>
      <c r="H67" s="28"/>
      <c r="I67" s="28"/>
      <c r="J67" s="16"/>
      <c r="K67" s="16"/>
      <c r="L67" s="16"/>
      <c r="M67" s="16"/>
      <c r="N67" s="16"/>
      <c r="O67" s="16"/>
      <c r="P67" s="23"/>
    </row>
    <row r="68" spans="1:16" ht="12.75">
      <c r="A68" s="5"/>
      <c r="B68" s="30" t="s">
        <v>21</v>
      </c>
      <c r="C68" s="4"/>
      <c r="D68" s="4"/>
      <c r="E68" s="4"/>
      <c r="F68" s="28"/>
      <c r="G68" s="4"/>
      <c r="H68" s="4"/>
      <c r="I68" s="4"/>
      <c r="J68" s="4"/>
      <c r="K68" s="4"/>
      <c r="L68" s="4"/>
      <c r="M68" s="4"/>
      <c r="N68" s="4"/>
      <c r="O68" s="4"/>
      <c r="P68" s="5"/>
    </row>
    <row r="69" spans="1:16" s="92" customFormat="1" ht="25.5">
      <c r="A69" s="61">
        <v>11</v>
      </c>
      <c r="B69" s="94" t="s">
        <v>86</v>
      </c>
      <c r="C69" s="60"/>
      <c r="D69" s="84">
        <v>3</v>
      </c>
      <c r="E69" s="60"/>
      <c r="F69" s="93">
        <f>G69+H69</f>
        <v>3</v>
      </c>
      <c r="G69" s="60">
        <v>3</v>
      </c>
      <c r="H69" s="60"/>
      <c r="I69" s="60">
        <v>6</v>
      </c>
      <c r="J69" s="60">
        <v>6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1"/>
    </row>
    <row r="70" spans="1:16" ht="12.75">
      <c r="A70" s="5">
        <v>12</v>
      </c>
      <c r="B70" s="36" t="s">
        <v>87</v>
      </c>
      <c r="C70" s="4">
        <v>3</v>
      </c>
      <c r="D70" s="6">
        <v>3</v>
      </c>
      <c r="E70" s="4"/>
      <c r="F70" s="28">
        <f>G70+H70</f>
        <v>3</v>
      </c>
      <c r="G70" s="4">
        <v>3</v>
      </c>
      <c r="H70" s="4"/>
      <c r="I70" s="4">
        <v>11</v>
      </c>
      <c r="J70" s="4">
        <v>6</v>
      </c>
      <c r="K70" s="4">
        <v>5</v>
      </c>
      <c r="L70" s="4">
        <v>0</v>
      </c>
      <c r="M70" s="4">
        <v>0</v>
      </c>
      <c r="N70" s="4">
        <v>0</v>
      </c>
      <c r="O70" s="4">
        <v>0</v>
      </c>
      <c r="P70" s="5"/>
    </row>
    <row r="71" spans="1:16" s="92" customFormat="1" ht="25.5">
      <c r="A71" s="61">
        <v>13</v>
      </c>
      <c r="B71" s="94" t="s">
        <v>88</v>
      </c>
      <c r="C71" s="60">
        <v>4</v>
      </c>
      <c r="D71" s="84">
        <v>4</v>
      </c>
      <c r="E71" s="60"/>
      <c r="F71" s="93">
        <f>G71+H71</f>
        <v>4</v>
      </c>
      <c r="G71" s="60"/>
      <c r="H71" s="60">
        <v>4</v>
      </c>
      <c r="I71" s="60">
        <v>11</v>
      </c>
      <c r="J71" s="60">
        <v>0</v>
      </c>
      <c r="K71" s="60">
        <v>0</v>
      </c>
      <c r="L71" s="60">
        <v>0</v>
      </c>
      <c r="M71" s="60">
        <v>6</v>
      </c>
      <c r="N71" s="60">
        <v>5</v>
      </c>
      <c r="O71" s="60">
        <v>0</v>
      </c>
      <c r="P71" s="61"/>
    </row>
    <row r="72" spans="1:16" ht="12.75">
      <c r="A72" s="5">
        <v>14</v>
      </c>
      <c r="B72" s="36" t="s">
        <v>89</v>
      </c>
      <c r="C72" s="4"/>
      <c r="D72" s="6">
        <v>4</v>
      </c>
      <c r="E72" s="4"/>
      <c r="F72" s="28">
        <f>G72+H72</f>
        <v>2</v>
      </c>
      <c r="G72" s="4"/>
      <c r="H72" s="4">
        <v>2</v>
      </c>
      <c r="I72" s="4">
        <v>13</v>
      </c>
      <c r="J72" s="4">
        <v>0</v>
      </c>
      <c r="K72" s="4">
        <v>0</v>
      </c>
      <c r="L72" s="4">
        <v>0</v>
      </c>
      <c r="M72" s="4">
        <v>6</v>
      </c>
      <c r="N72" s="4">
        <v>7</v>
      </c>
      <c r="O72" s="4">
        <v>0</v>
      </c>
      <c r="P72" s="5"/>
    </row>
    <row r="73" spans="1:16" ht="12.75">
      <c r="A73" s="10"/>
      <c r="B73" s="10" t="s">
        <v>10</v>
      </c>
      <c r="C73" s="11">
        <f>COUNT(C57:C72)</f>
        <v>5</v>
      </c>
      <c r="D73" s="10"/>
      <c r="E73" s="10"/>
      <c r="F73" s="11">
        <f aca="true" t="shared" si="5" ref="F73:O73">SUM(F57:F72)</f>
        <v>60</v>
      </c>
      <c r="G73" s="11">
        <f t="shared" si="5"/>
        <v>30</v>
      </c>
      <c r="H73" s="11">
        <f t="shared" si="5"/>
        <v>30</v>
      </c>
      <c r="I73" s="11">
        <f t="shared" si="5"/>
        <v>199</v>
      </c>
      <c r="J73" s="11">
        <f t="shared" si="5"/>
        <v>44</v>
      </c>
      <c r="K73" s="11">
        <f t="shared" si="5"/>
        <v>43</v>
      </c>
      <c r="L73" s="11">
        <f t="shared" si="5"/>
        <v>6</v>
      </c>
      <c r="M73" s="11">
        <f t="shared" si="5"/>
        <v>54</v>
      </c>
      <c r="N73" s="11">
        <f t="shared" si="5"/>
        <v>52</v>
      </c>
      <c r="O73" s="11">
        <f t="shared" si="5"/>
        <v>0</v>
      </c>
      <c r="P73" s="10"/>
    </row>
    <row r="74" spans="1:16" ht="12.75">
      <c r="A74" s="14"/>
      <c r="B74" s="14" t="s">
        <v>19</v>
      </c>
      <c r="C74" s="14"/>
      <c r="D74" s="14"/>
      <c r="E74" s="14"/>
      <c r="F74" s="14"/>
      <c r="G74" s="14"/>
      <c r="H74" s="14"/>
      <c r="I74" s="14"/>
      <c r="J74" s="145">
        <f>SUM(J73:L73)</f>
        <v>93</v>
      </c>
      <c r="K74" s="145"/>
      <c r="L74" s="145"/>
      <c r="M74" s="145">
        <f>SUM(M73:O73)</f>
        <v>106</v>
      </c>
      <c r="N74" s="145"/>
      <c r="O74" s="145"/>
      <c r="P74" s="13"/>
    </row>
    <row r="75" spans="1:16" ht="12.75">
      <c r="A75" s="14"/>
      <c r="B75" t="s">
        <v>37</v>
      </c>
      <c r="C75" s="14"/>
      <c r="D75" s="14"/>
      <c r="E75" s="14"/>
      <c r="F75" s="14"/>
      <c r="G75" s="14"/>
      <c r="H75" s="14"/>
      <c r="I75" s="14"/>
      <c r="J75" s="31"/>
      <c r="K75" s="31"/>
      <c r="L75" s="31"/>
      <c r="M75" s="31"/>
      <c r="N75" s="31"/>
      <c r="O75" s="31"/>
      <c r="P75" s="13"/>
    </row>
    <row r="76" spans="1:16" ht="12.75">
      <c r="A76" s="14"/>
      <c r="C76" s="14"/>
      <c r="D76" s="14"/>
      <c r="E76" s="14"/>
      <c r="F76" s="14"/>
      <c r="G76" s="14"/>
      <c r="H76" s="14"/>
      <c r="I76" s="14"/>
      <c r="J76" s="31"/>
      <c r="K76" s="31"/>
      <c r="L76" s="31"/>
      <c r="M76" s="31"/>
      <c r="N76" s="31"/>
      <c r="O76" s="31"/>
      <c r="P76" s="13"/>
    </row>
    <row r="77" spans="1:16" ht="12.75">
      <c r="A77" s="14"/>
      <c r="B77" s="75" t="s">
        <v>114</v>
      </c>
      <c r="C77" s="72"/>
      <c r="D77" s="72"/>
      <c r="E77" s="72"/>
      <c r="F77" s="76">
        <f>SUM(F57:F66)</f>
        <v>48</v>
      </c>
      <c r="G77" s="76">
        <f>SUM(G57:G66)</f>
        <v>24</v>
      </c>
      <c r="H77" s="76">
        <f>SUM(H57:H66)</f>
        <v>24</v>
      </c>
      <c r="I77" s="44"/>
      <c r="J77" s="44"/>
      <c r="K77" s="31"/>
      <c r="L77" s="31"/>
      <c r="M77" s="31"/>
      <c r="N77" s="31"/>
      <c r="O77" s="31"/>
      <c r="P77" s="13"/>
    </row>
    <row r="78" spans="1:16" ht="12.75">
      <c r="A78" s="14"/>
      <c r="B78" s="75" t="s">
        <v>115</v>
      </c>
      <c r="C78" s="72"/>
      <c r="D78" s="72"/>
      <c r="E78" s="72"/>
      <c r="F78" s="76">
        <f>SUM(F69:F72)</f>
        <v>12</v>
      </c>
      <c r="G78" s="76">
        <f>SUM(G69:G72)</f>
        <v>6</v>
      </c>
      <c r="H78" s="76">
        <f>SUM(H69:H72)</f>
        <v>6</v>
      </c>
      <c r="I78" s="44"/>
      <c r="J78" s="44"/>
      <c r="K78" s="31"/>
      <c r="L78" s="31"/>
      <c r="M78" s="31"/>
      <c r="N78" s="31"/>
      <c r="O78" s="31"/>
      <c r="P78" s="13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31"/>
      <c r="K79" s="31"/>
      <c r="L79" s="31"/>
      <c r="M79" s="31"/>
      <c r="N79" s="31"/>
      <c r="O79" s="31"/>
      <c r="P79" s="13"/>
    </row>
    <row r="80" spans="1:16" ht="12.75">
      <c r="A80" s="14"/>
      <c r="B80" s="142"/>
      <c r="C80" s="143"/>
      <c r="D80" s="143"/>
      <c r="E80" s="143"/>
      <c r="P80" s="13"/>
    </row>
    <row r="81" spans="1:16" ht="12.75">
      <c r="A81" s="14"/>
      <c r="B81" s="106" t="s">
        <v>122</v>
      </c>
      <c r="C81" s="107"/>
      <c r="D81" s="107"/>
      <c r="E81" s="107"/>
      <c r="F81" s="107">
        <f>SUM(F57:F57)</f>
        <v>5</v>
      </c>
      <c r="G81" s="107">
        <f aca="true" t="shared" si="6" ref="G81:O81">SUM(G57:G57)</f>
        <v>0</v>
      </c>
      <c r="H81" s="107">
        <f t="shared" si="6"/>
        <v>5</v>
      </c>
      <c r="I81" s="107">
        <f t="shared" si="6"/>
        <v>30</v>
      </c>
      <c r="J81" s="107">
        <f t="shared" si="6"/>
        <v>0</v>
      </c>
      <c r="K81" s="107">
        <f t="shared" si="6"/>
        <v>0</v>
      </c>
      <c r="L81" s="107">
        <f t="shared" si="6"/>
        <v>0</v>
      </c>
      <c r="M81" s="107">
        <f t="shared" si="6"/>
        <v>15</v>
      </c>
      <c r="N81" s="107">
        <f t="shared" si="6"/>
        <v>15</v>
      </c>
      <c r="O81" s="107">
        <f t="shared" si="6"/>
        <v>0</v>
      </c>
      <c r="P81" s="19"/>
    </row>
    <row r="82" spans="1:16" ht="12.75">
      <c r="A82" s="14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3"/>
    </row>
    <row r="83" ht="12.75">
      <c r="B83" s="29"/>
    </row>
    <row r="84" ht="12.75">
      <c r="B84" s="29"/>
    </row>
    <row r="85" ht="12.75">
      <c r="B85" s="29"/>
    </row>
    <row r="86" spans="2:6" ht="12.75">
      <c r="B86" s="77" t="s">
        <v>105</v>
      </c>
      <c r="C86" s="12"/>
      <c r="D86" s="12"/>
      <c r="E86" s="12"/>
      <c r="F86" s="12">
        <f>F87+F88</f>
        <v>120</v>
      </c>
    </row>
    <row r="87" spans="2:6" ht="12.75">
      <c r="B87" s="69" t="s">
        <v>116</v>
      </c>
      <c r="C87" s="12"/>
      <c r="D87" s="12"/>
      <c r="E87" s="12"/>
      <c r="F87" s="12">
        <f>F37+F77</f>
        <v>98</v>
      </c>
    </row>
    <row r="88" spans="2:6" ht="12.75">
      <c r="B88" s="69" t="s">
        <v>117</v>
      </c>
      <c r="C88" s="12"/>
      <c r="D88" s="12"/>
      <c r="E88" s="12"/>
      <c r="F88" s="12">
        <f>F38+F78</f>
        <v>22</v>
      </c>
    </row>
    <row r="89" ht="12.75">
      <c r="B89" s="29"/>
    </row>
    <row r="90" ht="12.75">
      <c r="B90" s="29"/>
    </row>
    <row r="91" ht="12.75">
      <c r="B91" s="29"/>
    </row>
    <row r="92" spans="4:6" ht="12.75">
      <c r="D92" s="51"/>
      <c r="E92" s="51"/>
      <c r="F92" s="51"/>
    </row>
    <row r="93" spans="4:6" ht="12.75">
      <c r="D93" s="51"/>
      <c r="E93" s="51"/>
      <c r="F93" s="51"/>
    </row>
    <row r="94" spans="2:16" s="27" customFormat="1" ht="12.75">
      <c r="B94" s="106" t="s">
        <v>122</v>
      </c>
      <c r="C94" s="107"/>
      <c r="D94" s="107"/>
      <c r="E94" s="107"/>
      <c r="F94" s="107">
        <f>+F41+F81</f>
        <v>29</v>
      </c>
      <c r="G94" s="107">
        <f aca="true" t="shared" si="7" ref="G94:O94">+G41+G81</f>
        <v>5</v>
      </c>
      <c r="H94" s="107">
        <f t="shared" si="7"/>
        <v>24</v>
      </c>
      <c r="I94" s="107">
        <f t="shared" si="7"/>
        <v>165</v>
      </c>
      <c r="J94" s="107">
        <f t="shared" si="7"/>
        <v>15</v>
      </c>
      <c r="K94" s="107">
        <f t="shared" si="7"/>
        <v>15</v>
      </c>
      <c r="L94" s="107">
        <f t="shared" si="7"/>
        <v>0</v>
      </c>
      <c r="M94" s="107">
        <f t="shared" si="7"/>
        <v>85</v>
      </c>
      <c r="N94" s="107">
        <f t="shared" si="7"/>
        <v>40</v>
      </c>
      <c r="O94" s="107">
        <f t="shared" si="7"/>
        <v>10</v>
      </c>
      <c r="P94" s="19"/>
    </row>
    <row r="95" spans="2:15" s="22" customFormat="1" ht="12.75"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2:15" ht="12.75">
      <c r="B96" s="35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4:15" ht="12.75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100" spans="1:10" ht="25.5">
      <c r="A100" s="19"/>
      <c r="B100" s="52" t="s">
        <v>68</v>
      </c>
      <c r="C100" s="19"/>
      <c r="D100" s="19"/>
      <c r="E100" s="19"/>
      <c r="F100" s="19"/>
      <c r="G100" s="19"/>
      <c r="H100" s="19"/>
      <c r="I100" s="19"/>
      <c r="J100" s="19"/>
    </row>
    <row r="101" spans="1:10" ht="12.75">
      <c r="A101" s="19"/>
      <c r="B101" s="19"/>
      <c r="C101" s="48" t="s">
        <v>20</v>
      </c>
      <c r="D101" s="48" t="s">
        <v>16</v>
      </c>
      <c r="E101" s="48" t="s">
        <v>55</v>
      </c>
      <c r="F101" s="48" t="s">
        <v>16</v>
      </c>
      <c r="G101" s="48"/>
      <c r="H101" s="48"/>
      <c r="I101" s="48" t="s">
        <v>56</v>
      </c>
      <c r="J101" s="48" t="s">
        <v>16</v>
      </c>
    </row>
    <row r="102" spans="1:10" ht="12.75">
      <c r="A102" s="19"/>
      <c r="B102" s="48" t="s">
        <v>22</v>
      </c>
      <c r="C102" s="19">
        <f>+E102+I102</f>
        <v>287</v>
      </c>
      <c r="D102" s="49">
        <f>+C102/$C105</f>
        <v>0.5314814814814814</v>
      </c>
      <c r="E102" s="50">
        <f>SUM(J12:J25)+SUM(M12:M25)+SUM(J57:J66)+SUM(M57:M66)-J25-M25</f>
        <v>228</v>
      </c>
      <c r="F102" s="49">
        <f>+E102/$E105</f>
        <v>0.4956521739130435</v>
      </c>
      <c r="G102" s="49"/>
      <c r="H102" s="49"/>
      <c r="I102" s="50">
        <f>SUM(J27:J31)+SUM(M27:M31)+SUM(J69:J72)+SUM(M69:M72)</f>
        <v>59</v>
      </c>
      <c r="J102" s="49">
        <f>+I102/$I105</f>
        <v>0.7375</v>
      </c>
    </row>
    <row r="103" spans="1:10" ht="12.75">
      <c r="A103" s="19"/>
      <c r="B103" s="48" t="s">
        <v>23</v>
      </c>
      <c r="C103" s="19">
        <f>+E103+I103</f>
        <v>215</v>
      </c>
      <c r="D103" s="49">
        <f>+C103/$C105</f>
        <v>0.39814814814814814</v>
      </c>
      <c r="E103" s="50">
        <f>SUM(K12:K25)+SUM(N12:N25)+SUM(K57:K66)+SUM(N57:N66)-K25-N25</f>
        <v>194</v>
      </c>
      <c r="F103" s="49">
        <f>+E103/$E105</f>
        <v>0.4217391304347826</v>
      </c>
      <c r="G103" s="49"/>
      <c r="H103" s="49"/>
      <c r="I103" s="50">
        <f>SUM(K27:K31)+SUM(N27:N31)+SUM(K69:K72)+SUM(N69:N72)</f>
        <v>21</v>
      </c>
      <c r="J103" s="49">
        <f>+I103/$I105</f>
        <v>0.2625</v>
      </c>
    </row>
    <row r="104" spans="1:10" ht="12.75">
      <c r="A104" s="19"/>
      <c r="B104" s="48" t="s">
        <v>24</v>
      </c>
      <c r="C104" s="19">
        <f>+E104+I104</f>
        <v>38</v>
      </c>
      <c r="D104" s="49">
        <f>+C104/$C105</f>
        <v>0.07037037037037037</v>
      </c>
      <c r="E104" s="50">
        <f>+SUM(L12:L25)+SUM(O12:O25)+SUM(L57:L66)+SUM(O57:O66)-L25-O25</f>
        <v>38</v>
      </c>
      <c r="F104" s="49">
        <f>+E104/$E105</f>
        <v>0.08260869565217391</v>
      </c>
      <c r="G104" s="49"/>
      <c r="H104" s="49"/>
      <c r="I104" s="50">
        <f>SUM(K27:L31)+SUM(O27:O31)+SUM(L69:L72)+SUM(O69:O72)</f>
        <v>0</v>
      </c>
      <c r="J104" s="49">
        <f>+I104/$I105</f>
        <v>0</v>
      </c>
    </row>
    <row r="105" spans="1:10" ht="12.75">
      <c r="A105" s="19"/>
      <c r="B105" s="48" t="s">
        <v>20</v>
      </c>
      <c r="C105" s="19">
        <f>+E105+I105</f>
        <v>540</v>
      </c>
      <c r="D105" s="49">
        <f>+C105/$C105</f>
        <v>1</v>
      </c>
      <c r="E105" s="19">
        <f>SUM(E102:E104)</f>
        <v>460</v>
      </c>
      <c r="F105" s="49">
        <f>+E105/$E105</f>
        <v>1</v>
      </c>
      <c r="G105" s="49"/>
      <c r="H105" s="49"/>
      <c r="I105" s="19">
        <f>SUM(I102:I104)</f>
        <v>80</v>
      </c>
      <c r="J105" s="49">
        <f>+I105/$I105</f>
        <v>1</v>
      </c>
    </row>
    <row r="107" spans="1:10" ht="25.5">
      <c r="A107" s="19"/>
      <c r="B107" s="53" t="s">
        <v>69</v>
      </c>
      <c r="C107" s="19"/>
      <c r="D107" s="19"/>
      <c r="E107" s="19"/>
      <c r="F107" s="19"/>
      <c r="G107" s="19"/>
      <c r="H107" s="19"/>
      <c r="I107" s="19"/>
      <c r="J107" s="19"/>
    </row>
    <row r="108" spans="1:10" ht="12.75">
      <c r="A108" s="19"/>
      <c r="B108" s="19"/>
      <c r="C108" s="48" t="s">
        <v>20</v>
      </c>
      <c r="D108" s="48" t="s">
        <v>16</v>
      </c>
      <c r="E108" s="48" t="s">
        <v>55</v>
      </c>
      <c r="F108" s="48" t="s">
        <v>16</v>
      </c>
      <c r="G108" s="48"/>
      <c r="H108" s="48"/>
      <c r="I108" s="48" t="s">
        <v>56</v>
      </c>
      <c r="J108" s="48" t="s">
        <v>16</v>
      </c>
    </row>
    <row r="109" spans="1:10" ht="12.75">
      <c r="A109" s="19"/>
      <c r="B109" s="48" t="s">
        <v>22</v>
      </c>
      <c r="C109" s="19">
        <f>+E109+I109</f>
        <v>287</v>
      </c>
      <c r="D109" s="49">
        <f>+C109/$C112</f>
        <v>0.5314814814814814</v>
      </c>
      <c r="E109" s="50">
        <f>SUM(J12:J25)+SUM(M12:M25)+SUM(J57:J66)+SUM(M57:M66)-J24-M24</f>
        <v>228</v>
      </c>
      <c r="F109" s="49">
        <f>+E109/$E112</f>
        <v>0.4956521739130435</v>
      </c>
      <c r="G109" s="49"/>
      <c r="H109" s="49"/>
      <c r="I109" s="50">
        <f>SUM(J27:J31)+SUM(M27:M31)+SUM(J69:J72)+SUM(M69:M72)</f>
        <v>59</v>
      </c>
      <c r="J109" s="49">
        <f>+I109/$I112</f>
        <v>0.7375</v>
      </c>
    </row>
    <row r="110" spans="1:10" ht="12.75">
      <c r="A110" s="19"/>
      <c r="B110" s="48" t="s">
        <v>23</v>
      </c>
      <c r="C110" s="19">
        <f>+E110+I110</f>
        <v>211</v>
      </c>
      <c r="D110" s="49">
        <f>+C110/$C112</f>
        <v>0.3907407407407407</v>
      </c>
      <c r="E110" s="50">
        <f>SUM(K12:K25)+SUM(N12:N25)+SUM(K57:K66)+SUM(N57:N66)-K24-N24</f>
        <v>190</v>
      </c>
      <c r="F110" s="49">
        <f>+E110/$E112</f>
        <v>0.41304347826086957</v>
      </c>
      <c r="G110" s="49"/>
      <c r="H110" s="49"/>
      <c r="I110" s="50">
        <f>SUM(K27:K31)+SUM(N27:N31)+SUM(K69:K72)+SUM(N69:N72)</f>
        <v>21</v>
      </c>
      <c r="J110" s="49">
        <f>+I110/$I112</f>
        <v>0.2625</v>
      </c>
    </row>
    <row r="111" spans="1:10" ht="12.75">
      <c r="A111" s="19"/>
      <c r="B111" s="48" t="s">
        <v>24</v>
      </c>
      <c r="C111" s="19">
        <f>+E111+I111</f>
        <v>42</v>
      </c>
      <c r="D111" s="49">
        <f>+C111/$C112</f>
        <v>0.07777777777777778</v>
      </c>
      <c r="E111" s="50">
        <f>+SUM(L12:L25)+SUM(O12:O25)+SUM(L57:L66)+SUM(O57:O66)-L24-O24</f>
        <v>42</v>
      </c>
      <c r="F111" s="49">
        <f>+E111/$E112</f>
        <v>0.09130434782608696</v>
      </c>
      <c r="G111" s="49"/>
      <c r="H111" s="49"/>
      <c r="I111" s="50">
        <f>SUM(K27:L31)+SUM(O27:O31)+SUM(L69:L72)+SUM(O69:O72)</f>
        <v>0</v>
      </c>
      <c r="J111" s="49">
        <f>+I111/$I112</f>
        <v>0</v>
      </c>
    </row>
    <row r="112" spans="1:10" ht="12.75">
      <c r="A112" s="19"/>
      <c r="B112" s="48" t="s">
        <v>20</v>
      </c>
      <c r="C112" s="19">
        <f>+E112+I112</f>
        <v>540</v>
      </c>
      <c r="D112" s="49">
        <f>+C112/$C112</f>
        <v>1</v>
      </c>
      <c r="E112" s="19">
        <f>SUM(E109:E111)</f>
        <v>460</v>
      </c>
      <c r="F112" s="49">
        <f>+E112/$E112</f>
        <v>1</v>
      </c>
      <c r="G112" s="49"/>
      <c r="H112" s="49"/>
      <c r="I112" s="19">
        <f>SUM(I109:I111)</f>
        <v>80</v>
      </c>
      <c r="J112" s="49">
        <f>+I112/$I112</f>
        <v>1</v>
      </c>
    </row>
    <row r="114" spans="2:10" ht="25.5">
      <c r="B114" s="40" t="s">
        <v>70</v>
      </c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31" t="s">
        <v>20</v>
      </c>
      <c r="D115" s="31" t="s">
        <v>16</v>
      </c>
      <c r="E115" s="31" t="s">
        <v>55</v>
      </c>
      <c r="F115" s="31" t="s">
        <v>16</v>
      </c>
      <c r="G115" s="31"/>
      <c r="H115" s="31"/>
      <c r="I115" s="31" t="s">
        <v>56</v>
      </c>
      <c r="J115" s="31" t="s">
        <v>16</v>
      </c>
    </row>
    <row r="116" spans="2:10" ht="12.75">
      <c r="B116" s="31" t="s">
        <v>22</v>
      </c>
      <c r="C116" s="14">
        <f>+E116+I116</f>
        <v>287</v>
      </c>
      <c r="D116" s="38">
        <f>+C116/$C119</f>
        <v>0.5314814814814814</v>
      </c>
      <c r="E116" s="39">
        <f>(E102+E109)/2</f>
        <v>228</v>
      </c>
      <c r="F116" s="38">
        <f>+E116/$E119</f>
        <v>0.4956521739130435</v>
      </c>
      <c r="G116" s="38"/>
      <c r="H116" s="38"/>
      <c r="I116" s="39">
        <f>(I102+I109)/2</f>
        <v>59</v>
      </c>
      <c r="J116" s="38">
        <f>+I116/$I119</f>
        <v>0.7375</v>
      </c>
    </row>
    <row r="117" spans="2:10" ht="12.75">
      <c r="B117" s="31" t="s">
        <v>23</v>
      </c>
      <c r="C117" s="14">
        <f>+E117+I117</f>
        <v>213</v>
      </c>
      <c r="D117" s="38">
        <f>+C117/$C119</f>
        <v>0.39444444444444443</v>
      </c>
      <c r="E117" s="39">
        <f>(E103+E110)/2</f>
        <v>192</v>
      </c>
      <c r="F117" s="38">
        <f>+E117/$E119</f>
        <v>0.41739130434782606</v>
      </c>
      <c r="G117" s="38"/>
      <c r="H117" s="38"/>
      <c r="I117" s="39">
        <f>(I103+I110)/2</f>
        <v>21</v>
      </c>
      <c r="J117" s="38">
        <f>+I117/$I119</f>
        <v>0.2625</v>
      </c>
    </row>
    <row r="118" spans="2:10" ht="12.75">
      <c r="B118" s="31" t="s">
        <v>24</v>
      </c>
      <c r="C118" s="14">
        <f>+E118+I118</f>
        <v>40</v>
      </c>
      <c r="D118" s="38">
        <f>+C118/$C119</f>
        <v>0.07407407407407407</v>
      </c>
      <c r="E118" s="39">
        <f>(E104+E111)/2</f>
        <v>40</v>
      </c>
      <c r="F118" s="38">
        <f>+E118/$E119</f>
        <v>0.08695652173913043</v>
      </c>
      <c r="G118" s="38"/>
      <c r="H118" s="38"/>
      <c r="I118" s="39">
        <f>(I104+I111)/2</f>
        <v>0</v>
      </c>
      <c r="J118" s="38">
        <f>+I118/$I119</f>
        <v>0</v>
      </c>
    </row>
    <row r="119" spans="2:10" ht="12.75">
      <c r="B119" s="31" t="s">
        <v>20</v>
      </c>
      <c r="C119" s="14">
        <f>+E119+I119</f>
        <v>540</v>
      </c>
      <c r="D119" s="38">
        <f>+C119/$C119</f>
        <v>1</v>
      </c>
      <c r="E119" s="14">
        <f>SUM(E116:E118)</f>
        <v>460</v>
      </c>
      <c r="F119" s="38">
        <f>+E119/$E119</f>
        <v>1</v>
      </c>
      <c r="G119" s="38"/>
      <c r="H119" s="38"/>
      <c r="I119" s="14">
        <f>SUM(I116:I118)</f>
        <v>80</v>
      </c>
      <c r="J119" s="38">
        <f>+I119/$I119</f>
        <v>1</v>
      </c>
    </row>
    <row r="124" spans="1:5" ht="12.75">
      <c r="A124" s="76"/>
      <c r="C124" s="47" t="s">
        <v>18</v>
      </c>
      <c r="D124" s="47" t="s">
        <v>16</v>
      </c>
      <c r="E124" s="80"/>
    </row>
    <row r="125" spans="2:4" ht="12.75">
      <c r="B125" s="12" t="s">
        <v>57</v>
      </c>
      <c r="C125" s="78">
        <f>+SUM(C126:C130)</f>
        <v>49</v>
      </c>
      <c r="D125" s="79">
        <f>(C125/120)*100</f>
        <v>40.833333333333336</v>
      </c>
    </row>
    <row r="126" spans="2:4" ht="12.75">
      <c r="B126" s="82" t="s">
        <v>120</v>
      </c>
      <c r="C126" s="50">
        <v>3</v>
      </c>
      <c r="D126" s="81"/>
    </row>
    <row r="127" spans="2:4" ht="12.75">
      <c r="B127" s="95" t="s">
        <v>135</v>
      </c>
      <c r="C127" s="19">
        <v>20</v>
      </c>
      <c r="D127" s="14"/>
    </row>
    <row r="128" spans="2:4" ht="12.75">
      <c r="B128" s="82" t="s">
        <v>118</v>
      </c>
      <c r="C128" s="19">
        <v>2</v>
      </c>
      <c r="D128" s="14"/>
    </row>
    <row r="129" spans="2:4" ht="12.75">
      <c r="B129" s="82" t="s">
        <v>119</v>
      </c>
      <c r="C129" s="19">
        <v>22</v>
      </c>
      <c r="D129" s="14"/>
    </row>
    <row r="130" spans="2:4" ht="12.75">
      <c r="B130" s="95" t="s">
        <v>128</v>
      </c>
      <c r="C130" s="19">
        <v>2</v>
      </c>
      <c r="D130" s="14"/>
    </row>
    <row r="133" ht="28.5">
      <c r="B133" s="85" t="s">
        <v>123</v>
      </c>
    </row>
    <row r="134" spans="1:3" ht="45">
      <c r="A134" s="86"/>
      <c r="B134" s="87" t="s">
        <v>124</v>
      </c>
      <c r="C134" s="53">
        <v>120</v>
      </c>
    </row>
    <row r="135" spans="1:3" ht="15">
      <c r="A135" s="86"/>
      <c r="B135" s="88" t="s">
        <v>125</v>
      </c>
      <c r="C135" s="53">
        <v>29</v>
      </c>
    </row>
    <row r="136" spans="1:3" ht="30">
      <c r="A136" s="86"/>
      <c r="B136" s="88" t="s">
        <v>126</v>
      </c>
      <c r="C136" s="53">
        <v>0</v>
      </c>
    </row>
    <row r="137" spans="1:3" ht="75">
      <c r="A137" s="86"/>
      <c r="B137" s="88" t="s">
        <v>127</v>
      </c>
      <c r="C137" s="53">
        <v>0</v>
      </c>
    </row>
  </sheetData>
  <sheetProtection/>
  <mergeCells count="41">
    <mergeCell ref="L33:N33"/>
    <mergeCell ref="B40:E40"/>
    <mergeCell ref="L35:N35"/>
    <mergeCell ref="G55:G56"/>
    <mergeCell ref="P54:P56"/>
    <mergeCell ref="F55:F56"/>
    <mergeCell ref="P9:P11"/>
    <mergeCell ref="F10:F11"/>
    <mergeCell ref="J10:L10"/>
    <mergeCell ref="M10:O10"/>
    <mergeCell ref="I33:K33"/>
    <mergeCell ref="C55:C56"/>
    <mergeCell ref="I35:K35"/>
    <mergeCell ref="E55:E56"/>
    <mergeCell ref="F24:F25"/>
    <mergeCell ref="P24:P25"/>
    <mergeCell ref="A9:A11"/>
    <mergeCell ref="B9:B11"/>
    <mergeCell ref="C9:E9"/>
    <mergeCell ref="I9:O9"/>
    <mergeCell ref="A54:A56"/>
    <mergeCell ref="B54:B56"/>
    <mergeCell ref="C54:E54"/>
    <mergeCell ref="I10:I11"/>
    <mergeCell ref="F9:H9"/>
    <mergeCell ref="G24:G25"/>
    <mergeCell ref="J74:L74"/>
    <mergeCell ref="M74:O74"/>
    <mergeCell ref="I54:O54"/>
    <mergeCell ref="J55:L55"/>
    <mergeCell ref="M55:O55"/>
    <mergeCell ref="F54:H54"/>
    <mergeCell ref="H55:H56"/>
    <mergeCell ref="I55:I56"/>
    <mergeCell ref="C10:C11"/>
    <mergeCell ref="D10:D11"/>
    <mergeCell ref="E10:E11"/>
    <mergeCell ref="G10:G11"/>
    <mergeCell ref="H10:H11"/>
    <mergeCell ref="B80:E80"/>
    <mergeCell ref="D55:D56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5" r:id="rId1"/>
  <rowBreaks count="2" manualBreakCount="2">
    <brk id="46" max="20" man="1"/>
    <brk id="9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2013-05-04T10:29:55Z</cp:lastPrinted>
  <dcterms:created xsi:type="dcterms:W3CDTF">2009-03-13T14:33:04Z</dcterms:created>
  <dcterms:modified xsi:type="dcterms:W3CDTF">2013-05-04T10:30:14Z</dcterms:modified>
  <cp:category/>
  <cp:version/>
  <cp:contentType/>
  <cp:contentStatus/>
</cp:coreProperties>
</file>