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ZARZADZANIE_ZP" sheetId="1" r:id="rId1"/>
    <sheet name="ZARZADZANIE_ZJSiR_ZJiS" sheetId="2" r:id="rId2"/>
    <sheet name="ZARZADZANIE_ZGTiH" sheetId="3" r:id="rId3"/>
  </sheets>
  <definedNames/>
  <calcPr fullCalcOnLoad="1"/>
</workbook>
</file>

<file path=xl/sharedStrings.xml><?xml version="1.0" encoding="utf-8"?>
<sst xmlns="http://schemas.openxmlformats.org/spreadsheetml/2006/main" count="474" uniqueCount="130">
  <si>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</si>
  <si>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</si>
  <si>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</si>
  <si>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</si>
  <si>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</si>
  <si>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</si>
  <si>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</si>
  <si>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</si>
  <si>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</si>
  <si>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</si>
  <si>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</si>
  <si>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</si>
  <si>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</si>
  <si>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</si>
  <si>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</si>
  <si>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</si>
  <si>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</si>
  <si>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</si>
  <si>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</si>
  <si>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</si>
  <si>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RAZEM</t>
  </si>
  <si>
    <t>Lp.</t>
  </si>
  <si>
    <t>udział w %</t>
  </si>
  <si>
    <t>udział %</t>
  </si>
  <si>
    <t>wykłady</t>
  </si>
  <si>
    <t>ćwiczenia</t>
  </si>
  <si>
    <t>laboratoria</t>
  </si>
  <si>
    <t>%</t>
  </si>
  <si>
    <t>ECTS</t>
  </si>
  <si>
    <t xml:space="preserve">Punkty </t>
  </si>
  <si>
    <t>Razem godziny w semestrze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</si>
  <si>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</si>
  <si>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</si>
  <si>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</si>
  <si>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</si>
  <si>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</si>
  <si>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</si>
  <si>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</si>
  <si>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Makroekonomia II</t>
  </si>
  <si>
    <t>Prognozowanie procesów gospodarczych</t>
  </si>
  <si>
    <t>Rachunkowość zarządcza</t>
  </si>
  <si>
    <t>Seminarium magisterskie</t>
  </si>
  <si>
    <t>Finanse menedżerskie</t>
  </si>
  <si>
    <t>Rok I</t>
  </si>
  <si>
    <t xml:space="preserve">Rok I </t>
  </si>
  <si>
    <t>Logistyka</t>
  </si>
  <si>
    <t>Rok II</t>
  </si>
  <si>
    <t>Ekonomia menedżerska</t>
  </si>
  <si>
    <t>Logika</t>
  </si>
  <si>
    <t>Badania preferencji</t>
  </si>
  <si>
    <t>* student wybiera jeden wykład w semestrze</t>
  </si>
  <si>
    <t>Prawo cywilne</t>
  </si>
  <si>
    <t>Statystyka matematyczna</t>
  </si>
  <si>
    <t>Koncepcje zarządzania</t>
  </si>
  <si>
    <t>Przedsiębiorczość</t>
  </si>
  <si>
    <t>Badania operacyjne</t>
  </si>
  <si>
    <t>Marketing międzynarodowy</t>
  </si>
  <si>
    <t>Rynek kapitałowy i finansowy</t>
  </si>
  <si>
    <t>Etyka w zarządzaniu</t>
  </si>
  <si>
    <t>Negocjacje</t>
  </si>
  <si>
    <t>Standardy kształcenia dla kierunku Zarządzanie</t>
  </si>
  <si>
    <t>Psychologia w zarządzaniu</t>
  </si>
  <si>
    <t>Zarządzanie procesami</t>
  </si>
  <si>
    <t>Zarządzanie strategiczne</t>
  </si>
  <si>
    <t>Specjalność: Zarządzanie Jakością i Środowiskiem</t>
  </si>
  <si>
    <t>Zarządzanie Gospodarką Turystyczną i Hotelarstwem</t>
  </si>
  <si>
    <t>Studia stacjonarne II stopnia</t>
  </si>
  <si>
    <t>Język obcy</t>
  </si>
  <si>
    <t>Metody oceny systemów zarządzania</t>
  </si>
  <si>
    <t>Oceny oddziaływania na środowisko</t>
  </si>
  <si>
    <t>Estetyka w jakości i środowisku</t>
  </si>
  <si>
    <t>Prośrodowiskowa kultura organizacyjna</t>
  </si>
  <si>
    <t>Specjalność: Zarządzanie Przedsiębiorstwem</t>
  </si>
  <si>
    <t>min.godz.</t>
  </si>
  <si>
    <t>min. ECTS</t>
  </si>
  <si>
    <t>Kierunek: ZARZĄDZANIE</t>
  </si>
  <si>
    <t>Zarządzanie Przedsiębiorstwem</t>
  </si>
  <si>
    <t>min.godz</t>
  </si>
  <si>
    <t>Zarządzanie Jakością i Środowiskiem</t>
  </si>
  <si>
    <t>Negocjacje w ochronie środowiska</t>
  </si>
  <si>
    <t>Logistyka w zarządzaniu jakością</t>
  </si>
  <si>
    <t>Menedżer zarządzania jakością i środowiskiem</t>
  </si>
  <si>
    <t>Specjalność: Zarządzanie Gospodarką Turystyczną i Hotelarstwem</t>
  </si>
  <si>
    <t>1, 2</t>
  </si>
  <si>
    <t>3, 4</t>
  </si>
  <si>
    <t>Sem."3"</t>
  </si>
  <si>
    <t>Sem."4"</t>
  </si>
  <si>
    <t>Organizacja i kierowanie zespołem</t>
  </si>
  <si>
    <t>Analiza i planowanie projektów</t>
  </si>
  <si>
    <t>Społeczne uwarunkowania  rozwoju przedsiębiorstw</t>
  </si>
  <si>
    <t>Wycena wartości przedsiębiorstw</t>
  </si>
  <si>
    <t>Analiza i gry strategiczne</t>
  </si>
  <si>
    <t>Controlling</t>
  </si>
  <si>
    <t>Zarządzanie zmianą</t>
  </si>
  <si>
    <t>Budżetowanie inwestycji</t>
  </si>
  <si>
    <t>Polityka gospodarcza wobec małych i średnich przedsiębiorstw</t>
  </si>
  <si>
    <t>Organizacja usług transportu turystycznego</t>
  </si>
  <si>
    <t>Zachowania konsumenckie na rynku turystycznym</t>
  </si>
  <si>
    <t>Marketing w turystyce</t>
  </si>
  <si>
    <t>Elementy prawa turystycznego w UE</t>
  </si>
  <si>
    <t>Zarządzanie gospodarką turystyczną w regionie</t>
  </si>
  <si>
    <t>Warsztaty liderów branży turystycznej</t>
  </si>
  <si>
    <t>Psychologia i socjologia w turystyce lub Turystyka a ochrona środowiska</t>
  </si>
  <si>
    <t>Konkurencyjność regionów turystycznych</t>
  </si>
  <si>
    <t>IV sem. - 1 ECTS</t>
  </si>
  <si>
    <t>"1"</t>
  </si>
  <si>
    <t>"2"</t>
  </si>
  <si>
    <t>IV sem - 1 ECTS</t>
  </si>
  <si>
    <t>IV sem. - 12 ECTS</t>
  </si>
  <si>
    <t>Wykład do wyboru*</t>
  </si>
  <si>
    <t>Zarządzanie inwestycjami turystycznymi</t>
  </si>
  <si>
    <t>"3"</t>
  </si>
  <si>
    <t>"4"</t>
  </si>
  <si>
    <t>II sem. – 1 ECTS</t>
  </si>
  <si>
    <t>Plan studiów na rok akad. 2011/2012</t>
  </si>
  <si>
    <t>PK</t>
  </si>
  <si>
    <t>PS</t>
  </si>
  <si>
    <t>PK – przedmioty realizowane dla kierunku</t>
  </si>
  <si>
    <t>Godz.</t>
  </si>
  <si>
    <t>Do wyboru (co najmniej 30%)</t>
  </si>
  <si>
    <t>PS – przedmioty realizowane dla specjalności</t>
  </si>
  <si>
    <t>Nadzór korporacyjny</t>
  </si>
  <si>
    <t>Specjalność: Zarządzanie Jakością, Środowiskiem i Ryzykiem</t>
  </si>
  <si>
    <t>Zintegrowana odpowiedzialność organizacji</t>
  </si>
  <si>
    <t>Modele doskonalenia organizacji</t>
  </si>
  <si>
    <t>Zarządzanie ryzykiem i ciągłością działania w organizacji</t>
  </si>
  <si>
    <t>Zarządzanie bezpieczeństwem informacji</t>
  </si>
  <si>
    <t>Zarządzanie dokumentacją środowiskową</t>
  </si>
  <si>
    <t>Zarządzanie kryzysowe w administracji publicznej</t>
  </si>
  <si>
    <t>Załącznik do Uchwały Rady Wydziału nr 347/2011 z dnia 29.04.2011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</si>
</sst>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2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0" fillId="24" borderId="16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 vertical="center"/>
    </xf>
    <xf numFmtId="1" fontId="0" fillId="24" borderId="16" xfId="0" applyNumberForma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1" customFormat="1" ht="15.75">
      <c r="A1" s="81" t="s">
        <v>129</v>
      </c>
    </row>
    <row r="3" spans="2:11" ht="12.75">
      <c r="B3" s="18" t="s">
        <v>114</v>
      </c>
      <c r="D3" s="18"/>
      <c r="E3" s="23" t="s">
        <v>22</v>
      </c>
      <c r="F3" s="23" t="s">
        <v>0</v>
      </c>
      <c r="G3" s="23"/>
      <c r="H3" s="18"/>
      <c r="I3" s="18"/>
      <c r="J3" s="18"/>
      <c r="K3" s="18"/>
    </row>
    <row r="4" spans="2:11" ht="12.75">
      <c r="B4" t="s">
        <v>1</v>
      </c>
      <c r="D4" s="18"/>
      <c r="E4" s="61">
        <f>G4/G7</f>
        <v>0.4843462246777164</v>
      </c>
      <c r="F4" s="23" t="s">
        <v>24</v>
      </c>
      <c r="G4" s="23">
        <f>H32+K32</f>
        <v>263</v>
      </c>
      <c r="H4" s="18"/>
      <c r="I4" s="18"/>
      <c r="J4" s="18"/>
      <c r="K4" s="18"/>
    </row>
    <row r="5" spans="2:11" ht="12.75">
      <c r="B5" t="s">
        <v>66</v>
      </c>
      <c r="D5" s="18"/>
      <c r="E5" s="61">
        <f>G5/G7</f>
        <v>0.37937384898710863</v>
      </c>
      <c r="F5" s="23" t="s">
        <v>25</v>
      </c>
      <c r="G5" s="23">
        <f>I32+L32</f>
        <v>206</v>
      </c>
      <c r="H5" s="18"/>
      <c r="I5" s="18"/>
      <c r="J5" s="18"/>
      <c r="K5" s="18"/>
    </row>
    <row r="6" spans="2:11" ht="12.75">
      <c r="B6" t="s">
        <v>2</v>
      </c>
      <c r="D6" s="18"/>
      <c r="E6" s="61">
        <f>G6/G7</f>
        <v>0.13627992633517497</v>
      </c>
      <c r="F6" s="23" t="s">
        <v>26</v>
      </c>
      <c r="G6" s="23">
        <f>J32+M32</f>
        <v>74</v>
      </c>
      <c r="H6" s="18"/>
      <c r="I6" s="18"/>
      <c r="J6" s="18"/>
      <c r="K6" s="18"/>
    </row>
    <row r="7" spans="2:11" ht="12.75">
      <c r="B7" t="s">
        <v>75</v>
      </c>
      <c r="D7" s="18"/>
      <c r="E7" s="61">
        <f>SUM(E4:E6)</f>
        <v>0.9999999999999999</v>
      </c>
      <c r="F7" s="23" t="s">
        <v>3</v>
      </c>
      <c r="G7" s="23">
        <f>SUM(G4:G6)</f>
        <v>543</v>
      </c>
      <c r="H7" s="18"/>
      <c r="I7" s="18"/>
      <c r="J7" s="18"/>
      <c r="K7" s="18"/>
    </row>
    <row r="8" spans="2:11" ht="12.75">
      <c r="B8" t="s">
        <v>72</v>
      </c>
      <c r="D8" s="18"/>
      <c r="E8" s="18"/>
      <c r="F8" s="18"/>
      <c r="G8" s="18"/>
      <c r="H8" s="18"/>
      <c r="I8" s="18"/>
      <c r="J8" s="18"/>
      <c r="K8" s="18"/>
    </row>
    <row r="9" spans="1:14" ht="12.75" customHeight="1">
      <c r="A9" s="114" t="s">
        <v>21</v>
      </c>
      <c r="B9" s="114" t="s">
        <v>4</v>
      </c>
      <c r="C9" s="105" t="s">
        <v>5</v>
      </c>
      <c r="D9" s="105"/>
      <c r="E9" s="105"/>
      <c r="F9" s="1" t="s">
        <v>6</v>
      </c>
      <c r="G9" s="105" t="s">
        <v>7</v>
      </c>
      <c r="H9" s="104"/>
      <c r="I9" s="104"/>
      <c r="J9" s="104"/>
      <c r="K9" s="104"/>
      <c r="L9" s="104"/>
      <c r="M9" s="104"/>
      <c r="N9" s="111" t="s">
        <v>8</v>
      </c>
    </row>
    <row r="10" spans="1:14" s="5" customFormat="1" ht="12.75">
      <c r="A10" s="115"/>
      <c r="B10" s="115"/>
      <c r="C10" s="2" t="s">
        <v>9</v>
      </c>
      <c r="D10" s="2" t="s">
        <v>10</v>
      </c>
      <c r="E10" s="3" t="s">
        <v>11</v>
      </c>
      <c r="F10" s="101" t="s">
        <v>28</v>
      </c>
      <c r="G10" s="3" t="s">
        <v>3</v>
      </c>
      <c r="H10" s="99" t="s">
        <v>12</v>
      </c>
      <c r="I10" s="100"/>
      <c r="J10" s="101"/>
      <c r="K10" s="99" t="s">
        <v>13</v>
      </c>
      <c r="L10" s="100"/>
      <c r="M10" s="101"/>
      <c r="N10" s="112"/>
    </row>
    <row r="11" spans="1:14" s="5" customFormat="1" ht="12.75">
      <c r="A11" s="116"/>
      <c r="B11" s="116"/>
      <c r="C11" s="6"/>
      <c r="D11" s="6" t="s">
        <v>14</v>
      </c>
      <c r="E11" s="7" t="s">
        <v>15</v>
      </c>
      <c r="F11" s="101"/>
      <c r="G11" s="7" t="s">
        <v>16</v>
      </c>
      <c r="H11" s="4" t="s">
        <v>17</v>
      </c>
      <c r="I11" s="8" t="s">
        <v>18</v>
      </c>
      <c r="J11" s="8" t="s">
        <v>19</v>
      </c>
      <c r="K11" s="8" t="s">
        <v>17</v>
      </c>
      <c r="L11" s="8" t="s">
        <v>18</v>
      </c>
      <c r="M11" s="8" t="s">
        <v>19</v>
      </c>
      <c r="N11" s="113"/>
    </row>
    <row r="12" spans="1:14" s="5" customFormat="1" ht="12.75">
      <c r="A12" s="52">
        <v>1</v>
      </c>
      <c r="B12" s="50" t="s">
        <v>38</v>
      </c>
      <c r="C12" s="51">
        <v>1</v>
      </c>
      <c r="D12" s="51">
        <v>1</v>
      </c>
      <c r="E12" s="36"/>
      <c r="F12" s="48">
        <v>4</v>
      </c>
      <c r="G12" s="33">
        <v>30</v>
      </c>
      <c r="H12" s="48">
        <v>15</v>
      </c>
      <c r="I12" s="34">
        <v>15</v>
      </c>
      <c r="J12" s="34">
        <v>0</v>
      </c>
      <c r="K12" s="34">
        <v>0</v>
      </c>
      <c r="L12" s="34">
        <v>0</v>
      </c>
      <c r="M12" s="34">
        <v>0</v>
      </c>
      <c r="N12" s="49"/>
    </row>
    <row r="13" spans="1:14" s="5" customFormat="1" ht="12.75">
      <c r="A13" s="52">
        <v>2</v>
      </c>
      <c r="B13" s="50" t="s">
        <v>51</v>
      </c>
      <c r="C13" s="51"/>
      <c r="D13" s="51">
        <v>2</v>
      </c>
      <c r="E13" s="36"/>
      <c r="F13" s="48">
        <v>4</v>
      </c>
      <c r="G13" s="33">
        <v>30</v>
      </c>
      <c r="H13" s="48">
        <v>0</v>
      </c>
      <c r="I13" s="34">
        <v>0</v>
      </c>
      <c r="J13" s="34">
        <v>0</v>
      </c>
      <c r="K13" s="34">
        <v>30</v>
      </c>
      <c r="L13" s="34">
        <v>0</v>
      </c>
      <c r="M13" s="34">
        <v>0</v>
      </c>
      <c r="N13" s="49"/>
    </row>
    <row r="14" spans="1:14" s="5" customFormat="1" ht="12.75">
      <c r="A14" s="52">
        <v>3</v>
      </c>
      <c r="B14" s="50" t="s">
        <v>52</v>
      </c>
      <c r="C14" s="51">
        <v>2</v>
      </c>
      <c r="D14" s="51">
        <v>2</v>
      </c>
      <c r="E14" s="36"/>
      <c r="F14" s="48">
        <v>6</v>
      </c>
      <c r="G14" s="33">
        <v>44</v>
      </c>
      <c r="H14" s="48">
        <v>0</v>
      </c>
      <c r="I14" s="34">
        <v>0</v>
      </c>
      <c r="J14" s="34">
        <v>0</v>
      </c>
      <c r="K14" s="34">
        <v>15</v>
      </c>
      <c r="L14" s="34">
        <v>15</v>
      </c>
      <c r="M14" s="34">
        <v>14</v>
      </c>
      <c r="N14" s="49"/>
    </row>
    <row r="15" spans="1:14" s="35" customFormat="1" ht="12.75">
      <c r="A15" s="53">
        <v>4</v>
      </c>
      <c r="B15" s="32" t="s">
        <v>53</v>
      </c>
      <c r="C15" s="33"/>
      <c r="D15" s="33">
        <v>2</v>
      </c>
      <c r="E15" s="33"/>
      <c r="F15" s="34">
        <v>6</v>
      </c>
      <c r="G15" s="33">
        <v>45</v>
      </c>
      <c r="H15" s="34">
        <v>0</v>
      </c>
      <c r="I15" s="34">
        <v>0</v>
      </c>
      <c r="J15" s="34">
        <v>0</v>
      </c>
      <c r="K15" s="34">
        <v>30</v>
      </c>
      <c r="L15" s="34">
        <v>15</v>
      </c>
      <c r="M15" s="34">
        <v>0</v>
      </c>
      <c r="N15" s="32"/>
    </row>
    <row r="16" spans="1:14" s="35" customFormat="1" ht="12.75">
      <c r="A16" s="54">
        <v>5</v>
      </c>
      <c r="B16" s="24" t="s">
        <v>54</v>
      </c>
      <c r="C16" s="25"/>
      <c r="D16" s="41">
        <v>1</v>
      </c>
      <c r="E16" s="25"/>
      <c r="F16" s="25">
        <v>3</v>
      </c>
      <c r="G16" s="25">
        <v>26</v>
      </c>
      <c r="H16" s="25">
        <v>11</v>
      </c>
      <c r="I16" s="25">
        <v>15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s="35" customFormat="1" ht="12.75">
      <c r="A17" s="24">
        <v>6</v>
      </c>
      <c r="B17" s="24" t="s">
        <v>40</v>
      </c>
      <c r="C17" s="25"/>
      <c r="D17" s="41">
        <v>1</v>
      </c>
      <c r="E17" s="25"/>
      <c r="F17" s="25">
        <v>3</v>
      </c>
      <c r="G17" s="25">
        <v>28</v>
      </c>
      <c r="H17" s="25">
        <v>15</v>
      </c>
      <c r="I17" s="25">
        <v>2</v>
      </c>
      <c r="J17" s="25">
        <v>11</v>
      </c>
      <c r="K17" s="25">
        <v>0</v>
      </c>
      <c r="L17" s="25">
        <v>0</v>
      </c>
      <c r="M17" s="25">
        <v>0</v>
      </c>
      <c r="N17" s="25"/>
    </row>
    <row r="18" spans="1:14" s="26" customFormat="1" ht="12.75">
      <c r="A18" s="24">
        <v>7</v>
      </c>
      <c r="B18" s="24" t="s">
        <v>62</v>
      </c>
      <c r="C18" s="25">
        <v>1</v>
      </c>
      <c r="D18" s="25">
        <v>1</v>
      </c>
      <c r="E18" s="25"/>
      <c r="F18" s="25">
        <v>3</v>
      </c>
      <c r="G18" s="25">
        <v>25</v>
      </c>
      <c r="H18" s="25">
        <v>10</v>
      </c>
      <c r="I18" s="25">
        <v>15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s="26" customFormat="1" ht="12.75">
      <c r="A19" s="24">
        <v>8</v>
      </c>
      <c r="B19" s="24" t="s">
        <v>55</v>
      </c>
      <c r="C19" s="25"/>
      <c r="D19" s="41">
        <v>1</v>
      </c>
      <c r="E19" s="25"/>
      <c r="F19" s="25">
        <v>3</v>
      </c>
      <c r="G19" s="25">
        <v>30</v>
      </c>
      <c r="H19" s="25">
        <v>15</v>
      </c>
      <c r="I19" s="25">
        <v>2</v>
      </c>
      <c r="J19" s="25">
        <v>13</v>
      </c>
      <c r="K19" s="25">
        <v>0</v>
      </c>
      <c r="L19" s="25">
        <v>0</v>
      </c>
      <c r="M19" s="25">
        <v>0</v>
      </c>
      <c r="N19" s="25"/>
    </row>
    <row r="20" spans="1:14" s="26" customFormat="1" ht="12.75">
      <c r="A20" s="24">
        <v>9</v>
      </c>
      <c r="B20" s="24" t="s">
        <v>56</v>
      </c>
      <c r="C20" s="25">
        <v>1</v>
      </c>
      <c r="D20" s="41">
        <v>1</v>
      </c>
      <c r="E20" s="25"/>
      <c r="F20" s="25">
        <v>3</v>
      </c>
      <c r="G20" s="25">
        <v>20</v>
      </c>
      <c r="H20" s="25">
        <v>10</v>
      </c>
      <c r="I20" s="25">
        <v>10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s="26" customFormat="1" ht="12.75">
      <c r="A21" s="24">
        <v>10</v>
      </c>
      <c r="B21" s="24" t="s">
        <v>63</v>
      </c>
      <c r="C21" s="25">
        <v>2</v>
      </c>
      <c r="D21" s="41">
        <v>2</v>
      </c>
      <c r="E21" s="25"/>
      <c r="F21" s="25">
        <v>6</v>
      </c>
      <c r="G21" s="25">
        <v>60</v>
      </c>
      <c r="H21" s="25">
        <v>0</v>
      </c>
      <c r="I21" s="25">
        <v>0</v>
      </c>
      <c r="J21" s="25">
        <v>0</v>
      </c>
      <c r="K21" s="25">
        <v>30</v>
      </c>
      <c r="L21" s="25">
        <v>30</v>
      </c>
      <c r="M21" s="25">
        <v>0</v>
      </c>
      <c r="N21" s="24"/>
    </row>
    <row r="22" spans="1:14" s="38" customFormat="1" ht="12.75">
      <c r="A22" s="29">
        <v>11</v>
      </c>
      <c r="B22" s="9" t="s">
        <v>39</v>
      </c>
      <c r="C22" s="20">
        <v>2</v>
      </c>
      <c r="D22" s="10">
        <v>2</v>
      </c>
      <c r="E22" s="20"/>
      <c r="F22" s="20">
        <v>2</v>
      </c>
      <c r="G22" s="20">
        <v>26</v>
      </c>
      <c r="H22" s="20">
        <v>0</v>
      </c>
      <c r="I22" s="20">
        <v>0</v>
      </c>
      <c r="J22" s="20">
        <v>0</v>
      </c>
      <c r="K22" s="20">
        <v>8</v>
      </c>
      <c r="L22" s="20">
        <v>6</v>
      </c>
      <c r="M22" s="20">
        <v>12</v>
      </c>
      <c r="N22" s="8"/>
    </row>
    <row r="23" spans="1:14" s="38" customFormat="1" ht="12.75">
      <c r="A23" s="29">
        <v>12</v>
      </c>
      <c r="B23" s="9" t="s">
        <v>41</v>
      </c>
      <c r="C23" s="20"/>
      <c r="D23" s="40"/>
      <c r="E23" s="8" t="s">
        <v>83</v>
      </c>
      <c r="F23" s="20">
        <v>0</v>
      </c>
      <c r="G23" s="20">
        <v>30</v>
      </c>
      <c r="H23" s="20">
        <v>0</v>
      </c>
      <c r="I23" s="20">
        <v>15</v>
      </c>
      <c r="J23" s="20">
        <v>0</v>
      </c>
      <c r="K23" s="20">
        <v>0</v>
      </c>
      <c r="L23" s="20">
        <v>15</v>
      </c>
      <c r="M23" s="20">
        <v>0</v>
      </c>
      <c r="N23" s="37"/>
    </row>
    <row r="24" spans="1:14" s="38" customFormat="1" ht="12.75">
      <c r="A24" s="29">
        <v>13</v>
      </c>
      <c r="B24" s="9" t="s">
        <v>57</v>
      </c>
      <c r="C24" s="20"/>
      <c r="D24" s="10">
        <v>2</v>
      </c>
      <c r="E24" s="20"/>
      <c r="F24" s="20">
        <v>3</v>
      </c>
      <c r="G24" s="20">
        <v>30</v>
      </c>
      <c r="H24" s="20">
        <v>0</v>
      </c>
      <c r="I24" s="20">
        <v>0</v>
      </c>
      <c r="J24" s="20">
        <v>0</v>
      </c>
      <c r="K24" s="20">
        <v>15</v>
      </c>
      <c r="L24" s="20">
        <v>15</v>
      </c>
      <c r="M24" s="20">
        <v>0</v>
      </c>
      <c r="N24" s="37"/>
    </row>
    <row r="25" spans="1:14" s="31" customFormat="1" ht="12.75">
      <c r="A25" s="29">
        <v>14</v>
      </c>
      <c r="B25" s="9" t="s">
        <v>42</v>
      </c>
      <c r="C25" s="20"/>
      <c r="D25" s="8">
        <v>1</v>
      </c>
      <c r="E25" s="20"/>
      <c r="F25" s="20">
        <v>3</v>
      </c>
      <c r="G25" s="20">
        <v>29</v>
      </c>
      <c r="H25" s="30">
        <v>14</v>
      </c>
      <c r="I25" s="30">
        <v>6</v>
      </c>
      <c r="J25" s="30">
        <v>9</v>
      </c>
      <c r="K25" s="30">
        <v>0</v>
      </c>
      <c r="L25" s="30">
        <v>0</v>
      </c>
      <c r="M25" s="30">
        <v>0</v>
      </c>
      <c r="N25" s="8"/>
    </row>
    <row r="26" spans="1:14" s="31" customFormat="1" ht="12.75">
      <c r="A26" s="29">
        <v>15</v>
      </c>
      <c r="B26" s="29" t="s">
        <v>67</v>
      </c>
      <c r="C26" s="20"/>
      <c r="D26" s="10" t="s">
        <v>83</v>
      </c>
      <c r="E26" s="20"/>
      <c r="F26" s="20">
        <v>1</v>
      </c>
      <c r="G26" s="20">
        <v>30</v>
      </c>
      <c r="H26" s="20">
        <v>0</v>
      </c>
      <c r="I26" s="20">
        <v>15</v>
      </c>
      <c r="J26" s="20">
        <v>0</v>
      </c>
      <c r="K26" s="20">
        <v>0</v>
      </c>
      <c r="L26" s="20">
        <v>15</v>
      </c>
      <c r="M26" s="20">
        <v>0</v>
      </c>
      <c r="N26" s="60" t="s">
        <v>113</v>
      </c>
    </row>
    <row r="27" spans="1:14" s="31" customFormat="1" ht="12.75">
      <c r="A27" s="29"/>
      <c r="B27" s="44" t="s">
        <v>34</v>
      </c>
      <c r="C27" s="40"/>
      <c r="D27" s="10"/>
      <c r="E27" s="40"/>
      <c r="F27" s="20"/>
      <c r="G27" s="40"/>
      <c r="H27" s="20"/>
      <c r="I27" s="20"/>
      <c r="J27" s="20"/>
      <c r="K27" s="20"/>
      <c r="L27" s="20"/>
      <c r="M27" s="20"/>
      <c r="N27" s="29"/>
    </row>
    <row r="28" spans="1:14" ht="12.75">
      <c r="A28" s="28">
        <v>16</v>
      </c>
      <c r="B28" s="9" t="s">
        <v>121</v>
      </c>
      <c r="C28" s="40"/>
      <c r="D28" s="10">
        <v>1</v>
      </c>
      <c r="E28" s="40"/>
      <c r="F28" s="20">
        <v>3</v>
      </c>
      <c r="G28" s="40">
        <v>15</v>
      </c>
      <c r="H28" s="20">
        <v>15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9"/>
    </row>
    <row r="29" spans="1:14" ht="12.75">
      <c r="A29" s="28">
        <v>17</v>
      </c>
      <c r="B29" s="9" t="s">
        <v>87</v>
      </c>
      <c r="C29" s="40"/>
      <c r="D29" s="10">
        <v>1</v>
      </c>
      <c r="E29" s="40"/>
      <c r="F29" s="20">
        <v>3</v>
      </c>
      <c r="G29" s="40">
        <v>15</v>
      </c>
      <c r="H29" s="20">
        <v>15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9"/>
    </row>
    <row r="30" spans="1:14" ht="12.75">
      <c r="A30" s="28">
        <v>18</v>
      </c>
      <c r="B30" s="9" t="s">
        <v>88</v>
      </c>
      <c r="C30" s="40"/>
      <c r="D30" s="10">
        <v>2</v>
      </c>
      <c r="E30" s="40"/>
      <c r="F30" s="20">
        <v>2</v>
      </c>
      <c r="G30" s="40">
        <v>15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15</v>
      </c>
      <c r="N30" s="29"/>
    </row>
    <row r="31" spans="1:14" s="72" customFormat="1" ht="25.5">
      <c r="A31" s="73">
        <v>19</v>
      </c>
      <c r="B31" s="69" t="s">
        <v>89</v>
      </c>
      <c r="C31" s="74"/>
      <c r="D31" s="75">
        <v>2</v>
      </c>
      <c r="E31" s="74"/>
      <c r="F31" s="66">
        <v>2</v>
      </c>
      <c r="G31" s="74">
        <v>15</v>
      </c>
      <c r="H31" s="66">
        <v>0</v>
      </c>
      <c r="I31" s="66">
        <v>0</v>
      </c>
      <c r="J31" s="66">
        <v>0</v>
      </c>
      <c r="K31" s="66">
        <v>15</v>
      </c>
      <c r="L31" s="66">
        <v>0</v>
      </c>
      <c r="M31" s="66">
        <v>0</v>
      </c>
      <c r="N31" s="65"/>
    </row>
    <row r="32" spans="1:14" s="16" customFormat="1" ht="12.75">
      <c r="A32" s="14"/>
      <c r="B32" s="14" t="s">
        <v>20</v>
      </c>
      <c r="C32" s="15">
        <f>COUNT(C12:C31)</f>
        <v>6</v>
      </c>
      <c r="D32" s="14"/>
      <c r="E32" s="14"/>
      <c r="F32" s="15">
        <f>SUM(F12:F31)</f>
        <v>60</v>
      </c>
      <c r="G32" s="15">
        <f aca="true" t="shared" si="0" ref="G32:M32">SUM(G12:G31)</f>
        <v>543</v>
      </c>
      <c r="H32" s="15">
        <f t="shared" si="0"/>
        <v>120</v>
      </c>
      <c r="I32" s="15">
        <f t="shared" si="0"/>
        <v>95</v>
      </c>
      <c r="J32" s="15">
        <f t="shared" si="0"/>
        <v>33</v>
      </c>
      <c r="K32" s="15">
        <f t="shared" si="0"/>
        <v>143</v>
      </c>
      <c r="L32" s="15">
        <f t="shared" si="0"/>
        <v>111</v>
      </c>
      <c r="M32" s="15">
        <f t="shared" si="0"/>
        <v>41</v>
      </c>
      <c r="N32" s="14"/>
    </row>
    <row r="33" spans="1:14" s="16" customFormat="1" ht="12.75">
      <c r="A33" s="17"/>
      <c r="B33" s="21" t="s">
        <v>30</v>
      </c>
      <c r="C33" s="22"/>
      <c r="D33" s="22"/>
      <c r="E33" s="22"/>
      <c r="F33" s="22"/>
      <c r="H33" s="103">
        <f>SUM(H32:J32)</f>
        <v>248</v>
      </c>
      <c r="I33" s="103"/>
      <c r="J33" s="103"/>
      <c r="K33" s="103">
        <f>SUM(K32:M32)</f>
        <v>295</v>
      </c>
      <c r="L33" s="103"/>
      <c r="M33" s="103"/>
      <c r="N33" s="17"/>
    </row>
    <row r="34" spans="1:14" s="16" customFormat="1" ht="12.75">
      <c r="A34" s="17"/>
      <c r="B34" s="77" t="s">
        <v>28</v>
      </c>
      <c r="C34" s="22"/>
      <c r="D34" s="22"/>
      <c r="E34" s="22"/>
      <c r="F34" s="77">
        <f>SUM(F12:F31)</f>
        <v>60</v>
      </c>
      <c r="G34" s="78" t="s">
        <v>105</v>
      </c>
      <c r="H34" s="78" t="s">
        <v>106</v>
      </c>
      <c r="I34" s="47"/>
      <c r="J34" s="47"/>
      <c r="K34" s="47"/>
      <c r="L34" s="47"/>
      <c r="M34" s="47"/>
      <c r="N34" s="17"/>
    </row>
    <row r="35" spans="1:14" s="16" customFormat="1" ht="12.75">
      <c r="A35" s="17"/>
      <c r="B35" s="79" t="s">
        <v>115</v>
      </c>
      <c r="C35" s="22"/>
      <c r="D35" s="22"/>
      <c r="E35" s="22"/>
      <c r="F35" s="80">
        <f>SUM(F12:F26)</f>
        <v>50</v>
      </c>
      <c r="G35" s="78">
        <f>+F12+SUM(F16:F20)+F25</f>
        <v>22</v>
      </c>
      <c r="H35" s="78">
        <f>F35-G35</f>
        <v>28</v>
      </c>
      <c r="I35" s="47"/>
      <c r="J35" t="s">
        <v>117</v>
      </c>
      <c r="K35"/>
      <c r="L35"/>
      <c r="M35" s="47"/>
      <c r="N35" s="17"/>
    </row>
    <row r="36" spans="2:12" s="5" customFormat="1" ht="12.75">
      <c r="B36" s="79" t="s">
        <v>116</v>
      </c>
      <c r="C36" s="22"/>
      <c r="D36" s="22"/>
      <c r="E36" s="22"/>
      <c r="F36" s="80">
        <f>SUM(F28:F31)</f>
        <v>10</v>
      </c>
      <c r="G36" s="78">
        <f>+F28+F29</f>
        <v>6</v>
      </c>
      <c r="H36" s="78">
        <f>F36-G36</f>
        <v>4</v>
      </c>
      <c r="J36" t="s">
        <v>120</v>
      </c>
      <c r="K36"/>
      <c r="L36"/>
    </row>
    <row r="37" spans="2:8" ht="12.75">
      <c r="B37" s="92"/>
      <c r="C37" s="93"/>
      <c r="D37" s="93"/>
      <c r="E37" s="93"/>
      <c r="G37" s="45">
        <f>SUM(G35:G36)</f>
        <v>28</v>
      </c>
      <c r="H37" s="45">
        <f>SUM(H35:H36)</f>
        <v>32</v>
      </c>
    </row>
    <row r="38" spans="2:5" ht="12.75">
      <c r="B38" s="92" t="s">
        <v>60</v>
      </c>
      <c r="C38" s="93"/>
      <c r="D38" s="93"/>
      <c r="E38" s="93"/>
    </row>
    <row r="39" spans="2:13" s="39" customFormat="1" ht="12.75">
      <c r="B39" s="39" t="s">
        <v>31</v>
      </c>
      <c r="F39" s="39">
        <f>SUM(F12:F15)</f>
        <v>20</v>
      </c>
      <c r="G39" s="39">
        <f>SUM(G12:G15)</f>
        <v>149</v>
      </c>
      <c r="H39" s="39">
        <f aca="true" t="shared" si="1" ref="H39:M39">SUM(H12:H15)</f>
        <v>15</v>
      </c>
      <c r="I39" s="39">
        <f t="shared" si="1"/>
        <v>15</v>
      </c>
      <c r="J39" s="39">
        <f t="shared" si="1"/>
        <v>0</v>
      </c>
      <c r="K39" s="39">
        <f t="shared" si="1"/>
        <v>75</v>
      </c>
      <c r="L39" s="39">
        <f t="shared" si="1"/>
        <v>30</v>
      </c>
      <c r="M39" s="39">
        <f t="shared" si="1"/>
        <v>14</v>
      </c>
    </row>
    <row r="40" spans="2:13" s="27" customFormat="1" ht="12.75">
      <c r="B40" s="27" t="s">
        <v>32</v>
      </c>
      <c r="F40" s="27">
        <f>SUM(F16:F21)</f>
        <v>21</v>
      </c>
      <c r="G40" s="27">
        <f>SUM(G16:G21)</f>
        <v>189</v>
      </c>
      <c r="H40" s="27">
        <f aca="true" t="shared" si="2" ref="H40:M40">SUM(H16:H21)</f>
        <v>61</v>
      </c>
      <c r="I40" s="27">
        <f t="shared" si="2"/>
        <v>44</v>
      </c>
      <c r="J40" s="27">
        <f t="shared" si="2"/>
        <v>24</v>
      </c>
      <c r="K40" s="27">
        <f t="shared" si="2"/>
        <v>30</v>
      </c>
      <c r="L40" s="27">
        <f t="shared" si="2"/>
        <v>30</v>
      </c>
      <c r="M40" s="27">
        <f t="shared" si="2"/>
        <v>0</v>
      </c>
    </row>
    <row r="41" spans="2:13" ht="12.75">
      <c r="B41" s="43" t="s">
        <v>33</v>
      </c>
      <c r="F41">
        <f>SUM(F39:F40)</f>
        <v>41</v>
      </c>
      <c r="G41">
        <f aca="true" t="shared" si="3" ref="G41:M41">SUM(G39:G40)</f>
        <v>338</v>
      </c>
      <c r="H41">
        <f t="shared" si="3"/>
        <v>76</v>
      </c>
      <c r="I41">
        <f t="shared" si="3"/>
        <v>59</v>
      </c>
      <c r="J41">
        <f t="shared" si="3"/>
        <v>24</v>
      </c>
      <c r="K41">
        <f t="shared" si="3"/>
        <v>105</v>
      </c>
      <c r="L41">
        <f t="shared" si="3"/>
        <v>60</v>
      </c>
      <c r="M41">
        <f t="shared" si="3"/>
        <v>14</v>
      </c>
    </row>
    <row r="42" ht="12.75">
      <c r="B42" s="43"/>
    </row>
    <row r="43" ht="12.75">
      <c r="B43" s="43"/>
    </row>
    <row r="45" spans="2:13" ht="12.75">
      <c r="B45" s="18" t="s">
        <v>114</v>
      </c>
      <c r="D45" s="18"/>
      <c r="E45" s="23" t="s">
        <v>23</v>
      </c>
      <c r="F45" s="23" t="s">
        <v>0</v>
      </c>
      <c r="G45" s="23"/>
      <c r="H45" s="18"/>
      <c r="I45" s="18"/>
      <c r="J45" s="18"/>
      <c r="K45" s="18"/>
      <c r="L45" s="18"/>
      <c r="M45" s="18"/>
    </row>
    <row r="46" spans="2:13" ht="12.75">
      <c r="B46" t="s">
        <v>1</v>
      </c>
      <c r="D46" s="19"/>
      <c r="E46" s="61">
        <f>G46/G49</f>
        <v>0.5406162464985994</v>
      </c>
      <c r="F46" s="23" t="s">
        <v>24</v>
      </c>
      <c r="G46" s="23">
        <f>H73+K73</f>
        <v>193</v>
      </c>
      <c r="H46" s="18"/>
      <c r="I46" s="18"/>
      <c r="J46" s="18"/>
      <c r="K46" s="18"/>
      <c r="L46" s="18"/>
      <c r="M46" s="18"/>
    </row>
    <row r="47" spans="2:13" ht="12.75">
      <c r="B47" t="s">
        <v>66</v>
      </c>
      <c r="D47" s="19"/>
      <c r="E47" s="61">
        <f>G47/G49</f>
        <v>0.4369747899159664</v>
      </c>
      <c r="F47" s="23" t="s">
        <v>25</v>
      </c>
      <c r="G47" s="23">
        <f>I73+L73</f>
        <v>156</v>
      </c>
      <c r="H47" s="18"/>
      <c r="I47" s="18"/>
      <c r="J47" s="18"/>
      <c r="K47" s="18"/>
      <c r="L47" s="18"/>
      <c r="M47" s="18"/>
    </row>
    <row r="48" spans="2:13" ht="12.75">
      <c r="B48" t="s">
        <v>46</v>
      </c>
      <c r="D48" s="19"/>
      <c r="E48" s="61">
        <f>G48/G49</f>
        <v>0.022408963585434174</v>
      </c>
      <c r="F48" s="23" t="s">
        <v>26</v>
      </c>
      <c r="G48" s="23">
        <f>J73+M73</f>
        <v>8</v>
      </c>
      <c r="H48" s="18"/>
      <c r="I48" s="18"/>
      <c r="J48" s="18"/>
      <c r="K48" s="18"/>
      <c r="L48" s="18"/>
      <c r="M48" s="18"/>
    </row>
    <row r="49" spans="2:13" ht="12.75">
      <c r="B49" t="s">
        <v>75</v>
      </c>
      <c r="D49" s="18"/>
      <c r="E49" s="61">
        <f>SUM(E46:E48)</f>
        <v>1</v>
      </c>
      <c r="F49" s="23" t="s">
        <v>3</v>
      </c>
      <c r="G49" s="23">
        <f>SUM(G46:G48)</f>
        <v>357</v>
      </c>
      <c r="H49" s="18"/>
      <c r="I49" s="18"/>
      <c r="J49" s="18"/>
      <c r="K49" s="18"/>
      <c r="L49" s="18"/>
      <c r="M49" s="18"/>
    </row>
    <row r="50" ht="12.75">
      <c r="B50" t="s">
        <v>72</v>
      </c>
    </row>
    <row r="51" spans="1:14" ht="25.5">
      <c r="A51" s="104" t="s">
        <v>21</v>
      </c>
      <c r="B51" s="105" t="s">
        <v>4</v>
      </c>
      <c r="C51" s="108" t="s">
        <v>5</v>
      </c>
      <c r="D51" s="109"/>
      <c r="E51" s="110"/>
      <c r="F51" s="1" t="s">
        <v>6</v>
      </c>
      <c r="G51" s="108" t="s">
        <v>7</v>
      </c>
      <c r="H51" s="109"/>
      <c r="I51" s="109"/>
      <c r="J51" s="109"/>
      <c r="K51" s="109"/>
      <c r="L51" s="109"/>
      <c r="M51" s="110"/>
      <c r="N51" s="94" t="s">
        <v>8</v>
      </c>
    </row>
    <row r="52" spans="1:14" ht="12.75">
      <c r="A52" s="104"/>
      <c r="B52" s="106"/>
      <c r="C52" s="2" t="s">
        <v>9</v>
      </c>
      <c r="D52" s="2" t="s">
        <v>10</v>
      </c>
      <c r="E52" s="3" t="s">
        <v>11</v>
      </c>
      <c r="F52" s="97" t="s">
        <v>28</v>
      </c>
      <c r="G52" s="3" t="s">
        <v>3</v>
      </c>
      <c r="H52" s="99" t="s">
        <v>85</v>
      </c>
      <c r="I52" s="100"/>
      <c r="J52" s="101"/>
      <c r="K52" s="99" t="s">
        <v>86</v>
      </c>
      <c r="L52" s="100"/>
      <c r="M52" s="101"/>
      <c r="N52" s="95"/>
    </row>
    <row r="53" spans="1:14" ht="12.75">
      <c r="A53" s="104"/>
      <c r="B53" s="107"/>
      <c r="C53" s="6"/>
      <c r="D53" s="6" t="s">
        <v>14</v>
      </c>
      <c r="E53" s="7" t="s">
        <v>15</v>
      </c>
      <c r="F53" s="98"/>
      <c r="G53" s="7" t="s">
        <v>16</v>
      </c>
      <c r="H53" s="4" t="s">
        <v>17</v>
      </c>
      <c r="I53" s="8" t="s">
        <v>18</v>
      </c>
      <c r="J53" s="8" t="s">
        <v>19</v>
      </c>
      <c r="K53" s="8" t="s">
        <v>17</v>
      </c>
      <c r="L53" s="8" t="s">
        <v>18</v>
      </c>
      <c r="M53" s="8" t="s">
        <v>19</v>
      </c>
      <c r="N53" s="96"/>
    </row>
    <row r="54" spans="1:14" ht="12.75">
      <c r="A54" s="32">
        <v>1</v>
      </c>
      <c r="B54" s="32" t="s">
        <v>58</v>
      </c>
      <c r="C54" s="33">
        <v>4</v>
      </c>
      <c r="D54" s="33">
        <v>4</v>
      </c>
      <c r="E54" s="33"/>
      <c r="F54" s="34">
        <v>4</v>
      </c>
      <c r="G54" s="33">
        <v>30</v>
      </c>
      <c r="H54" s="34">
        <v>0</v>
      </c>
      <c r="I54" s="34">
        <v>0</v>
      </c>
      <c r="J54" s="34">
        <v>0</v>
      </c>
      <c r="K54" s="34">
        <v>15</v>
      </c>
      <c r="L54" s="34">
        <v>15</v>
      </c>
      <c r="M54" s="34">
        <v>0</v>
      </c>
      <c r="N54" s="32"/>
    </row>
    <row r="55" spans="1:14" ht="12.75">
      <c r="A55" s="24">
        <v>2</v>
      </c>
      <c r="B55" s="42" t="s">
        <v>45</v>
      </c>
      <c r="C55" s="41">
        <v>3</v>
      </c>
      <c r="D55" s="41">
        <v>3</v>
      </c>
      <c r="E55" s="41"/>
      <c r="F55" s="25">
        <v>7</v>
      </c>
      <c r="G55" s="41">
        <v>45</v>
      </c>
      <c r="H55" s="25">
        <v>30</v>
      </c>
      <c r="I55" s="25">
        <v>15</v>
      </c>
      <c r="J55" s="25">
        <v>0</v>
      </c>
      <c r="K55" s="25">
        <v>0</v>
      </c>
      <c r="L55" s="25">
        <v>0</v>
      </c>
      <c r="M55" s="25">
        <v>0</v>
      </c>
      <c r="N55" s="24"/>
    </row>
    <row r="56" spans="1:14" ht="12.75">
      <c r="A56" s="24">
        <v>3</v>
      </c>
      <c r="B56" s="56" t="s">
        <v>61</v>
      </c>
      <c r="C56" s="41">
        <v>4</v>
      </c>
      <c r="D56" s="41"/>
      <c r="E56" s="41"/>
      <c r="F56" s="25">
        <v>4</v>
      </c>
      <c r="G56" s="41">
        <v>30</v>
      </c>
      <c r="H56" s="25">
        <v>0</v>
      </c>
      <c r="I56" s="25">
        <v>0</v>
      </c>
      <c r="J56" s="25">
        <v>0</v>
      </c>
      <c r="K56" s="25">
        <v>30</v>
      </c>
      <c r="L56" s="25">
        <v>0</v>
      </c>
      <c r="M56" s="25">
        <v>0</v>
      </c>
      <c r="N56" s="24"/>
    </row>
    <row r="57" spans="1:14" ht="12.75">
      <c r="A57" s="24">
        <v>4</v>
      </c>
      <c r="B57" s="56" t="s">
        <v>59</v>
      </c>
      <c r="C57" s="41"/>
      <c r="D57" s="41">
        <v>4</v>
      </c>
      <c r="E57" s="41"/>
      <c r="F57" s="25">
        <v>3</v>
      </c>
      <c r="G57" s="41">
        <v>15</v>
      </c>
      <c r="H57" s="25">
        <v>0</v>
      </c>
      <c r="I57" s="25">
        <v>0</v>
      </c>
      <c r="J57" s="25">
        <v>0</v>
      </c>
      <c r="K57" s="25">
        <v>0</v>
      </c>
      <c r="L57" s="25">
        <v>15</v>
      </c>
      <c r="M57" s="25">
        <v>0</v>
      </c>
      <c r="N57" s="24"/>
    </row>
    <row r="58" spans="1:14" ht="12.75">
      <c r="A58" s="29">
        <v>5</v>
      </c>
      <c r="B58" s="3" t="s">
        <v>47</v>
      </c>
      <c r="C58" s="40"/>
      <c r="D58" s="10">
        <v>3</v>
      </c>
      <c r="E58" s="40"/>
      <c r="F58" s="20">
        <v>3</v>
      </c>
      <c r="G58" s="40">
        <v>30</v>
      </c>
      <c r="H58" s="20">
        <v>15</v>
      </c>
      <c r="I58" s="20">
        <v>15</v>
      </c>
      <c r="J58" s="20">
        <v>0</v>
      </c>
      <c r="K58" s="20">
        <v>0</v>
      </c>
      <c r="L58" s="20">
        <v>0</v>
      </c>
      <c r="M58" s="20">
        <v>0</v>
      </c>
      <c r="N58" s="29"/>
    </row>
    <row r="59" spans="1:14" ht="12.75">
      <c r="A59" s="29">
        <v>6</v>
      </c>
      <c r="B59" s="3" t="s">
        <v>41</v>
      </c>
      <c r="C59" s="40"/>
      <c r="D59" s="40"/>
      <c r="E59" s="10" t="s">
        <v>84</v>
      </c>
      <c r="F59" s="20">
        <v>20</v>
      </c>
      <c r="G59" s="40">
        <v>45</v>
      </c>
      <c r="H59" s="20">
        <v>0</v>
      </c>
      <c r="I59" s="20">
        <v>15</v>
      </c>
      <c r="J59" s="20">
        <v>0</v>
      </c>
      <c r="K59" s="20">
        <v>0</v>
      </c>
      <c r="L59" s="20">
        <v>30</v>
      </c>
      <c r="M59" s="20">
        <v>0</v>
      </c>
      <c r="N59" s="9" t="s">
        <v>108</v>
      </c>
    </row>
    <row r="60" spans="1:14" ht="12.75">
      <c r="A60" s="29">
        <v>7</v>
      </c>
      <c r="B60" s="9" t="s">
        <v>48</v>
      </c>
      <c r="C60" s="40"/>
      <c r="D60" s="10">
        <v>3</v>
      </c>
      <c r="E60" s="40"/>
      <c r="F60" s="20">
        <v>2</v>
      </c>
      <c r="G60" s="40">
        <v>15</v>
      </c>
      <c r="H60" s="20">
        <v>0</v>
      </c>
      <c r="I60" s="20">
        <v>15</v>
      </c>
      <c r="J60" s="20">
        <v>0</v>
      </c>
      <c r="K60" s="20">
        <v>0</v>
      </c>
      <c r="L60" s="20">
        <v>0</v>
      </c>
      <c r="M60" s="20">
        <v>0</v>
      </c>
      <c r="N60" s="29"/>
    </row>
    <row r="61" spans="1:14" ht="12.75">
      <c r="A61" s="29">
        <v>8</v>
      </c>
      <c r="B61" s="3" t="s">
        <v>49</v>
      </c>
      <c r="C61" s="40"/>
      <c r="D61" s="10">
        <v>3</v>
      </c>
      <c r="E61" s="40"/>
      <c r="F61" s="20">
        <v>3</v>
      </c>
      <c r="G61" s="40">
        <v>22</v>
      </c>
      <c r="H61" s="20">
        <v>8</v>
      </c>
      <c r="I61" s="20">
        <v>6</v>
      </c>
      <c r="J61" s="20">
        <v>8</v>
      </c>
      <c r="K61" s="20">
        <v>0</v>
      </c>
      <c r="L61" s="20">
        <v>0</v>
      </c>
      <c r="M61" s="20">
        <v>0</v>
      </c>
      <c r="N61" s="8"/>
    </row>
    <row r="62" spans="1:14" ht="12.75">
      <c r="A62" s="29">
        <v>9</v>
      </c>
      <c r="B62" s="3" t="s">
        <v>109</v>
      </c>
      <c r="C62" s="40"/>
      <c r="D62" s="10">
        <v>3.4</v>
      </c>
      <c r="E62" s="40"/>
      <c r="F62" s="20">
        <v>2</v>
      </c>
      <c r="G62" s="40">
        <v>30</v>
      </c>
      <c r="H62" s="20">
        <v>15</v>
      </c>
      <c r="I62" s="20">
        <v>0</v>
      </c>
      <c r="J62" s="20">
        <v>0</v>
      </c>
      <c r="K62" s="20">
        <v>15</v>
      </c>
      <c r="L62" s="20">
        <v>0</v>
      </c>
      <c r="M62" s="20">
        <v>0</v>
      </c>
      <c r="N62" s="9" t="s">
        <v>104</v>
      </c>
    </row>
    <row r="63" spans="1:14" ht="12.75">
      <c r="A63" s="29">
        <v>10</v>
      </c>
      <c r="B63" s="3" t="s">
        <v>67</v>
      </c>
      <c r="C63" s="40"/>
      <c r="D63" s="10">
        <v>3</v>
      </c>
      <c r="E63" s="40"/>
      <c r="F63" s="20">
        <v>2</v>
      </c>
      <c r="G63" s="40">
        <v>15</v>
      </c>
      <c r="H63" s="20">
        <v>0</v>
      </c>
      <c r="I63" s="20">
        <v>15</v>
      </c>
      <c r="J63" s="20">
        <v>0</v>
      </c>
      <c r="K63" s="20">
        <v>0</v>
      </c>
      <c r="L63" s="20">
        <v>0</v>
      </c>
      <c r="M63" s="20">
        <v>0</v>
      </c>
      <c r="N63" s="29"/>
    </row>
    <row r="64" spans="1:14" ht="12.75">
      <c r="A64" s="29"/>
      <c r="B64" s="2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9"/>
    </row>
    <row r="65" spans="1:14" ht="12.75">
      <c r="A65" s="9"/>
      <c r="B65" s="44" t="s">
        <v>34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2.75">
      <c r="A66" s="9">
        <v>11</v>
      </c>
      <c r="B66" s="59" t="s">
        <v>90</v>
      </c>
      <c r="C66" s="8"/>
      <c r="D66" s="8">
        <v>3</v>
      </c>
      <c r="E66" s="8"/>
      <c r="F66" s="8">
        <v>1</v>
      </c>
      <c r="G66" s="8">
        <v>15</v>
      </c>
      <c r="H66" s="8">
        <v>15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9"/>
    </row>
    <row r="67" spans="1:14" ht="12.75">
      <c r="A67" s="9">
        <v>12</v>
      </c>
      <c r="B67" s="60" t="s">
        <v>80</v>
      </c>
      <c r="C67" s="8"/>
      <c r="D67" s="8">
        <v>3</v>
      </c>
      <c r="E67" s="8"/>
      <c r="F67" s="8">
        <v>1</v>
      </c>
      <c r="G67" s="8">
        <v>10</v>
      </c>
      <c r="H67" s="8">
        <v>10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9"/>
    </row>
    <row r="68" spans="1:14" ht="12.75">
      <c r="A68" s="9">
        <v>13</v>
      </c>
      <c r="B68" s="60" t="s">
        <v>91</v>
      </c>
      <c r="C68" s="8"/>
      <c r="D68" s="8">
        <v>3</v>
      </c>
      <c r="E68" s="8"/>
      <c r="F68" s="8">
        <v>1</v>
      </c>
      <c r="G68" s="8">
        <v>15</v>
      </c>
      <c r="H68" s="8">
        <v>0</v>
      </c>
      <c r="I68" s="8">
        <v>15</v>
      </c>
      <c r="J68" s="8">
        <v>0</v>
      </c>
      <c r="K68" s="8">
        <v>0</v>
      </c>
      <c r="L68" s="8">
        <v>0</v>
      </c>
      <c r="M68" s="8">
        <v>0</v>
      </c>
      <c r="N68" s="9"/>
    </row>
    <row r="69" spans="1:14" s="67" customFormat="1" ht="25.5">
      <c r="A69" s="65">
        <v>14</v>
      </c>
      <c r="B69" s="76" t="s">
        <v>95</v>
      </c>
      <c r="C69" s="66"/>
      <c r="D69" s="66">
        <v>3</v>
      </c>
      <c r="E69" s="66"/>
      <c r="F69" s="66">
        <v>1</v>
      </c>
      <c r="G69" s="66">
        <v>5</v>
      </c>
      <c r="H69" s="66">
        <v>5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5"/>
    </row>
    <row r="70" spans="1:14" ht="12.75">
      <c r="A70" s="9">
        <v>15</v>
      </c>
      <c r="B70" s="60" t="s">
        <v>92</v>
      </c>
      <c r="C70" s="8"/>
      <c r="D70" s="8">
        <v>3</v>
      </c>
      <c r="E70" s="8"/>
      <c r="F70" s="8">
        <v>1</v>
      </c>
      <c r="G70" s="8">
        <v>10</v>
      </c>
      <c r="H70" s="8">
        <v>10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9"/>
    </row>
    <row r="71" spans="1:14" ht="12.75">
      <c r="A71" s="9">
        <v>16</v>
      </c>
      <c r="B71" s="60" t="s">
        <v>93</v>
      </c>
      <c r="C71" s="10"/>
      <c r="D71" s="10">
        <v>4</v>
      </c>
      <c r="E71" s="10"/>
      <c r="F71" s="8">
        <v>3</v>
      </c>
      <c r="G71" s="10">
        <v>15</v>
      </c>
      <c r="H71" s="8">
        <v>0</v>
      </c>
      <c r="I71" s="8">
        <v>0</v>
      </c>
      <c r="J71" s="8">
        <v>0</v>
      </c>
      <c r="K71" s="8">
        <v>15</v>
      </c>
      <c r="L71" s="8">
        <v>0</v>
      </c>
      <c r="M71" s="8">
        <v>0</v>
      </c>
      <c r="N71" s="9"/>
    </row>
    <row r="72" spans="1:14" ht="12.75">
      <c r="A72" s="9">
        <v>17</v>
      </c>
      <c r="B72" s="60" t="s">
        <v>94</v>
      </c>
      <c r="C72" s="10"/>
      <c r="D72" s="10">
        <v>4</v>
      </c>
      <c r="E72" s="10"/>
      <c r="F72" s="8">
        <v>2</v>
      </c>
      <c r="G72" s="10">
        <v>10</v>
      </c>
      <c r="H72" s="8">
        <v>0</v>
      </c>
      <c r="I72" s="8">
        <v>0</v>
      </c>
      <c r="J72" s="8">
        <v>0</v>
      </c>
      <c r="K72" s="8">
        <v>10</v>
      </c>
      <c r="L72" s="8">
        <v>0</v>
      </c>
      <c r="M72" s="8">
        <v>0</v>
      </c>
      <c r="N72" s="9"/>
    </row>
    <row r="73" spans="1:14" ht="12.75">
      <c r="A73" s="14"/>
      <c r="B73" s="14" t="s">
        <v>20</v>
      </c>
      <c r="C73" s="15">
        <f>COUNT(C54:C72)</f>
        <v>3</v>
      </c>
      <c r="D73" s="14"/>
      <c r="E73" s="14"/>
      <c r="F73" s="15">
        <f aca="true" t="shared" si="4" ref="F73:M73">SUM(F54:F72)</f>
        <v>60</v>
      </c>
      <c r="G73" s="15">
        <f t="shared" si="4"/>
        <v>357</v>
      </c>
      <c r="H73" s="15">
        <f t="shared" si="4"/>
        <v>108</v>
      </c>
      <c r="I73" s="15">
        <f t="shared" si="4"/>
        <v>96</v>
      </c>
      <c r="J73" s="15">
        <f t="shared" si="4"/>
        <v>8</v>
      </c>
      <c r="K73" s="15">
        <f t="shared" si="4"/>
        <v>85</v>
      </c>
      <c r="L73" s="15">
        <f t="shared" si="4"/>
        <v>60</v>
      </c>
      <c r="M73" s="15">
        <f t="shared" si="4"/>
        <v>0</v>
      </c>
      <c r="N73" s="14"/>
    </row>
    <row r="74" spans="1:14" ht="12.75">
      <c r="A74" s="18"/>
      <c r="B74" s="18" t="s">
        <v>30</v>
      </c>
      <c r="C74" s="18"/>
      <c r="D74" s="18"/>
      <c r="E74" s="18"/>
      <c r="F74" s="18"/>
      <c r="G74" s="18"/>
      <c r="H74" s="102">
        <f>SUM(H73:J73)</f>
        <v>212</v>
      </c>
      <c r="I74" s="102"/>
      <c r="J74" s="102"/>
      <c r="K74" s="102">
        <f>SUM(K73:M73)</f>
        <v>145</v>
      </c>
      <c r="L74" s="102"/>
      <c r="M74" s="102"/>
      <c r="N74" s="17"/>
    </row>
    <row r="75" spans="1:14" ht="12.75">
      <c r="A75" s="18"/>
      <c r="B75" t="s">
        <v>50</v>
      </c>
      <c r="C75" s="18"/>
      <c r="D75" s="18"/>
      <c r="E75" s="18"/>
      <c r="F75" s="18"/>
      <c r="G75" s="18"/>
      <c r="H75" s="45"/>
      <c r="I75" s="45"/>
      <c r="J75" s="45"/>
      <c r="K75" s="45"/>
      <c r="L75" s="45"/>
      <c r="M75" s="45"/>
      <c r="N75" s="17"/>
    </row>
    <row r="76" spans="1:14" ht="12.75">
      <c r="A76" s="18"/>
      <c r="B76" s="77" t="s">
        <v>28</v>
      </c>
      <c r="C76" s="22"/>
      <c r="D76" s="22"/>
      <c r="E76" s="22"/>
      <c r="F76" s="77">
        <f>SUM(F54:F72)</f>
        <v>60</v>
      </c>
      <c r="G76" s="78" t="s">
        <v>111</v>
      </c>
      <c r="H76" s="78" t="s">
        <v>112</v>
      </c>
      <c r="I76" s="45"/>
      <c r="J76" s="45"/>
      <c r="K76" s="45"/>
      <c r="L76" s="45"/>
      <c r="M76" s="45"/>
      <c r="N76" s="17"/>
    </row>
    <row r="77" spans="1:14" ht="12.75">
      <c r="A77" s="18"/>
      <c r="B77" s="79" t="s">
        <v>115</v>
      </c>
      <c r="C77" s="22"/>
      <c r="D77" s="22"/>
      <c r="E77" s="22"/>
      <c r="F77" s="80">
        <f>SUM(F54:F63)</f>
        <v>50</v>
      </c>
      <c r="G77" s="78">
        <f>+F55+SUM(F58:F62)+F63-13</f>
        <v>26</v>
      </c>
      <c r="H77" s="78">
        <f>F77-G77</f>
        <v>24</v>
      </c>
      <c r="I77" s="45"/>
      <c r="J77" s="45"/>
      <c r="K77" s="45"/>
      <c r="L77" s="45"/>
      <c r="M77" s="45"/>
      <c r="N77" s="17"/>
    </row>
    <row r="78" spans="1:14" ht="12.75">
      <c r="A78" s="18"/>
      <c r="B78" s="79" t="s">
        <v>116</v>
      </c>
      <c r="C78" s="22"/>
      <c r="D78" s="22"/>
      <c r="E78" s="22"/>
      <c r="F78" s="80">
        <f>SUM(F66:F72)</f>
        <v>10</v>
      </c>
      <c r="G78" s="78">
        <f>SUM(F66:F70)</f>
        <v>5</v>
      </c>
      <c r="H78" s="78">
        <f>F78-G78</f>
        <v>5</v>
      </c>
      <c r="I78" s="45"/>
      <c r="J78" s="45"/>
      <c r="K78" s="45"/>
      <c r="L78" s="45"/>
      <c r="M78" s="45"/>
      <c r="N78" s="17"/>
    </row>
    <row r="79" spans="1:14" ht="12.75">
      <c r="A79" s="18"/>
      <c r="B79" s="92"/>
      <c r="C79" s="93"/>
      <c r="D79" s="93"/>
      <c r="E79" s="93"/>
      <c r="G79" s="45">
        <f>SUM(G77:G78)</f>
        <v>31</v>
      </c>
      <c r="H79" s="45">
        <f>SUM(H77:H78)</f>
        <v>29</v>
      </c>
      <c r="I79" s="45"/>
      <c r="J79" s="45"/>
      <c r="K79" s="45"/>
      <c r="L79" s="45"/>
      <c r="M79" s="45"/>
      <c r="N79" s="17"/>
    </row>
    <row r="80" spans="1:14" ht="12.75">
      <c r="A80" s="18"/>
      <c r="B80" s="18"/>
      <c r="C80" s="18"/>
      <c r="D80" s="18"/>
      <c r="E80" s="18"/>
      <c r="F80" s="18"/>
      <c r="G80" s="18"/>
      <c r="H80" s="45"/>
      <c r="I80" s="45"/>
      <c r="J80" s="45"/>
      <c r="K80" s="45"/>
      <c r="L80" s="45"/>
      <c r="M80" s="45"/>
      <c r="N80" s="17"/>
    </row>
    <row r="81" spans="1:14" ht="12.75">
      <c r="A81" s="18"/>
      <c r="B81" s="92" t="s">
        <v>60</v>
      </c>
      <c r="C81" s="93"/>
      <c r="D81" s="93"/>
      <c r="E81" s="93"/>
      <c r="N81" s="17"/>
    </row>
    <row r="82" spans="1:14" ht="12.75">
      <c r="A82" s="18"/>
      <c r="B82" s="39" t="s">
        <v>31</v>
      </c>
      <c r="C82" s="39"/>
      <c r="D82" s="39"/>
      <c r="E82" s="39"/>
      <c r="F82" s="39">
        <f>SUM(F54:F54)</f>
        <v>4</v>
      </c>
      <c r="G82" s="39">
        <f>SUM(G54:G54)</f>
        <v>30</v>
      </c>
      <c r="H82" s="39">
        <f aca="true" t="shared" si="5" ref="H82:M82">SUM(H54:H54)</f>
        <v>0</v>
      </c>
      <c r="I82" s="39">
        <f t="shared" si="5"/>
        <v>0</v>
      </c>
      <c r="J82" s="39">
        <f t="shared" si="5"/>
        <v>0</v>
      </c>
      <c r="K82" s="39">
        <f t="shared" si="5"/>
        <v>15</v>
      </c>
      <c r="L82" s="39">
        <f t="shared" si="5"/>
        <v>15</v>
      </c>
      <c r="M82" s="39">
        <f t="shared" si="5"/>
        <v>0</v>
      </c>
      <c r="N82" s="17"/>
    </row>
    <row r="83" spans="1:14" ht="12.75">
      <c r="A83" s="18"/>
      <c r="B83" s="27" t="s">
        <v>32</v>
      </c>
      <c r="C83" s="27"/>
      <c r="D83" s="27"/>
      <c r="E83" s="27"/>
      <c r="F83" s="27">
        <f>SUM(F55:F57)</f>
        <v>14</v>
      </c>
      <c r="G83" s="27">
        <f>SUM(G55:G57)</f>
        <v>90</v>
      </c>
      <c r="H83" s="27">
        <f aca="true" t="shared" si="6" ref="H83:M83">SUM(H55:H57)</f>
        <v>30</v>
      </c>
      <c r="I83" s="27">
        <f t="shared" si="6"/>
        <v>15</v>
      </c>
      <c r="J83" s="27">
        <f t="shared" si="6"/>
        <v>0</v>
      </c>
      <c r="K83" s="27">
        <f t="shared" si="6"/>
        <v>30</v>
      </c>
      <c r="L83" s="27">
        <f t="shared" si="6"/>
        <v>15</v>
      </c>
      <c r="M83" s="27">
        <f t="shared" si="6"/>
        <v>0</v>
      </c>
      <c r="N83" s="17"/>
    </row>
    <row r="84" spans="2:13" ht="12.75">
      <c r="B84" s="43" t="s">
        <v>33</v>
      </c>
      <c r="F84">
        <f>SUM(F82:F83)</f>
        <v>18</v>
      </c>
      <c r="G84">
        <f aca="true" t="shared" si="7" ref="G84:M84">SUM(G81:G83)</f>
        <v>120</v>
      </c>
      <c r="H84">
        <f t="shared" si="7"/>
        <v>30</v>
      </c>
      <c r="I84">
        <f t="shared" si="7"/>
        <v>15</v>
      </c>
      <c r="J84">
        <f t="shared" si="7"/>
        <v>0</v>
      </c>
      <c r="K84">
        <f t="shared" si="7"/>
        <v>45</v>
      </c>
      <c r="L84">
        <f t="shared" si="7"/>
        <v>30</v>
      </c>
      <c r="M84">
        <f t="shared" si="7"/>
        <v>0</v>
      </c>
    </row>
    <row r="85" ht="12.75">
      <c r="B85" s="43"/>
    </row>
    <row r="86" ht="12.75">
      <c r="B86" s="43"/>
    </row>
    <row r="87" ht="12.75">
      <c r="B87" s="43"/>
    </row>
    <row r="88" ht="12.75">
      <c r="B88" s="43"/>
    </row>
    <row r="90" spans="2:5" ht="12.75">
      <c r="B90" t="s">
        <v>60</v>
      </c>
      <c r="D90" t="s">
        <v>73</v>
      </c>
      <c r="E90" t="s">
        <v>74</v>
      </c>
    </row>
    <row r="91" spans="2:13" s="39" customFormat="1" ht="12.75">
      <c r="B91" s="39" t="s">
        <v>31</v>
      </c>
      <c r="D91" s="39">
        <v>165</v>
      </c>
      <c r="E91" s="39">
        <v>20</v>
      </c>
      <c r="F91" s="39">
        <f aca="true" t="shared" si="8" ref="F91:M92">+F39+F82</f>
        <v>24</v>
      </c>
      <c r="G91" s="39">
        <f t="shared" si="8"/>
        <v>179</v>
      </c>
      <c r="H91" s="39">
        <f t="shared" si="8"/>
        <v>15</v>
      </c>
      <c r="I91" s="39">
        <f t="shared" si="8"/>
        <v>15</v>
      </c>
      <c r="J91" s="39">
        <f t="shared" si="8"/>
        <v>0</v>
      </c>
      <c r="K91" s="39">
        <f t="shared" si="8"/>
        <v>90</v>
      </c>
      <c r="L91" s="39">
        <f t="shared" si="8"/>
        <v>45</v>
      </c>
      <c r="M91" s="39">
        <f t="shared" si="8"/>
        <v>14</v>
      </c>
    </row>
    <row r="92" spans="2:13" s="27" customFormat="1" ht="12.75">
      <c r="B92" s="27" t="s">
        <v>32</v>
      </c>
      <c r="D92" s="27">
        <v>180</v>
      </c>
      <c r="E92" s="27">
        <v>21</v>
      </c>
      <c r="F92" s="27">
        <f t="shared" si="8"/>
        <v>35</v>
      </c>
      <c r="G92" s="27">
        <f t="shared" si="8"/>
        <v>279</v>
      </c>
      <c r="H92" s="27">
        <f t="shared" si="8"/>
        <v>91</v>
      </c>
      <c r="I92" s="27">
        <f t="shared" si="8"/>
        <v>59</v>
      </c>
      <c r="J92" s="27">
        <f t="shared" si="8"/>
        <v>24</v>
      </c>
      <c r="K92" s="27">
        <f t="shared" si="8"/>
        <v>60</v>
      </c>
      <c r="L92" s="27">
        <f t="shared" si="8"/>
        <v>45</v>
      </c>
      <c r="M92" s="27">
        <f t="shared" si="8"/>
        <v>0</v>
      </c>
    </row>
    <row r="93" spans="2:13" ht="12.75">
      <c r="B93" s="57" t="s">
        <v>33</v>
      </c>
      <c r="D93" s="58">
        <f>+SUM(D91:D92)</f>
        <v>345</v>
      </c>
      <c r="E93" s="58">
        <f>+SUM(E91:E92)</f>
        <v>41</v>
      </c>
      <c r="F93" s="58">
        <f>+SUM(F91:F92)</f>
        <v>59</v>
      </c>
      <c r="G93" s="58">
        <f aca="true" t="shared" si="9" ref="G93:M93">+SUM(G91:G92)</f>
        <v>458</v>
      </c>
      <c r="H93" s="58">
        <f t="shared" si="9"/>
        <v>106</v>
      </c>
      <c r="I93" s="58">
        <f t="shared" si="9"/>
        <v>74</v>
      </c>
      <c r="J93" s="58">
        <f t="shared" si="9"/>
        <v>24</v>
      </c>
      <c r="K93" s="58">
        <f t="shared" si="9"/>
        <v>150</v>
      </c>
      <c r="L93" s="58">
        <f t="shared" si="9"/>
        <v>90</v>
      </c>
      <c r="M93" s="58">
        <f t="shared" si="9"/>
        <v>14</v>
      </c>
    </row>
    <row r="94" spans="6:13" ht="12.75">
      <c r="F94" s="18"/>
      <c r="G94" s="18"/>
      <c r="H94" s="18"/>
      <c r="I94" s="18"/>
      <c r="J94" s="18"/>
      <c r="K94" s="18"/>
      <c r="L94" s="18"/>
      <c r="M94" s="18"/>
    </row>
    <row r="96" spans="2:8" ht="12.75">
      <c r="B96" s="45" t="s">
        <v>76</v>
      </c>
      <c r="C96" s="18"/>
      <c r="D96" s="18"/>
      <c r="E96" s="18"/>
      <c r="F96" s="18"/>
      <c r="G96" s="18"/>
      <c r="H96" s="18"/>
    </row>
    <row r="97" spans="2:8" ht="12.75">
      <c r="B97" s="18"/>
      <c r="C97" s="45" t="s">
        <v>33</v>
      </c>
      <c r="D97" s="45" t="s">
        <v>27</v>
      </c>
      <c r="E97" s="45" t="s">
        <v>115</v>
      </c>
      <c r="F97" s="45" t="s">
        <v>27</v>
      </c>
      <c r="G97" s="45" t="s">
        <v>116</v>
      </c>
      <c r="H97" s="45" t="s">
        <v>27</v>
      </c>
    </row>
    <row r="98" spans="2:8" ht="12.75">
      <c r="B98" s="45" t="s">
        <v>35</v>
      </c>
      <c r="C98" s="18">
        <f>+E98+G98</f>
        <v>456</v>
      </c>
      <c r="D98" s="62">
        <f>+C98/C$101</f>
        <v>0.5066666666666667</v>
      </c>
      <c r="E98" s="18">
        <f>SUM(H12:H26)+SUM(K12:K26)+SUM(H54:H63)+SUM(K54:K63)</f>
        <v>346</v>
      </c>
      <c r="F98" s="62">
        <f>+E98/E$101</f>
        <v>0.45526315789473687</v>
      </c>
      <c r="G98" s="63">
        <f>SUM(H28:H31)+SUM(K28:K31)+SUM(H66:H72)+SUM(K66:K72)</f>
        <v>110</v>
      </c>
      <c r="H98" s="62">
        <f>+G98/G$101</f>
        <v>0.7857142857142857</v>
      </c>
    </row>
    <row r="99" spans="2:8" ht="12.75">
      <c r="B99" s="45" t="s">
        <v>36</v>
      </c>
      <c r="C99" s="18">
        <f>+E99+G99</f>
        <v>362</v>
      </c>
      <c r="D99" s="62">
        <f>+C99/C$101</f>
        <v>0.4022222222222222</v>
      </c>
      <c r="E99" s="18">
        <f>SUM(I12:I26)+SUM(L12:L26)+SUM(I54:I63)+SUM(L54:L63)</f>
        <v>347</v>
      </c>
      <c r="F99" s="62">
        <f>+E99/E$101</f>
        <v>0.45657894736842103</v>
      </c>
      <c r="G99" s="63">
        <f>SUM(I28:I31)+SUM(L28:L31)+SUM(I66:I72)+SUM(L66:L72)</f>
        <v>15</v>
      </c>
      <c r="H99" s="62">
        <f>+G99/G$101</f>
        <v>0.10714285714285714</v>
      </c>
    </row>
    <row r="100" spans="2:8" ht="12.75">
      <c r="B100" s="45" t="s">
        <v>37</v>
      </c>
      <c r="C100" s="18">
        <f>+E100+G100</f>
        <v>82</v>
      </c>
      <c r="D100" s="62">
        <f>+C100/C$101</f>
        <v>0.09111111111111111</v>
      </c>
      <c r="E100" s="18">
        <f>+SUM(J12:J26)+SUM(M12:M26)+SUM(J54:J63)+SUM(M54:M63)</f>
        <v>67</v>
      </c>
      <c r="F100" s="62">
        <f>+E100/E$101</f>
        <v>0.0881578947368421</v>
      </c>
      <c r="G100" s="63">
        <f>SUM(J28:J31)+SUM(M28:M31)+SUM(J66:J72)+SUM(M66:M72)</f>
        <v>15</v>
      </c>
      <c r="H100" s="62">
        <f>+G100/G$101</f>
        <v>0.10714285714285714</v>
      </c>
    </row>
    <row r="101" spans="2:8" ht="12.75">
      <c r="B101" s="45" t="s">
        <v>33</v>
      </c>
      <c r="C101" s="18">
        <f>+E101+G101</f>
        <v>900</v>
      </c>
      <c r="D101" s="62">
        <f>+C101/C$101</f>
        <v>1</v>
      </c>
      <c r="E101" s="18">
        <f>SUM(E98:E100)</f>
        <v>760</v>
      </c>
      <c r="F101" s="62">
        <f>+E101/E$101</f>
        <v>1</v>
      </c>
      <c r="G101" s="63">
        <f>SUM(G98:G100)</f>
        <v>140</v>
      </c>
      <c r="H101" s="62">
        <f>+G101/G$101</f>
        <v>1</v>
      </c>
    </row>
    <row r="104" spans="3:4" ht="12.75">
      <c r="C104" s="82" t="s">
        <v>118</v>
      </c>
      <c r="D104" s="82" t="s">
        <v>27</v>
      </c>
    </row>
    <row r="105" spans="2:4" ht="12.75">
      <c r="B105" s="18" t="s">
        <v>119</v>
      </c>
      <c r="C105" s="63">
        <f>+G23+G26+G59+G62+G63+G101</f>
        <v>290</v>
      </c>
      <c r="D105" s="83">
        <f>(C105/C101)*100</f>
        <v>32.22222222222222</v>
      </c>
    </row>
  </sheetData>
  <sheetProtection/>
  <mergeCells count="24">
    <mergeCell ref="A9:A11"/>
    <mergeCell ref="B9:B11"/>
    <mergeCell ref="C9:E9"/>
    <mergeCell ref="G9:M9"/>
    <mergeCell ref="N9:N11"/>
    <mergeCell ref="F10:F11"/>
    <mergeCell ref="H10:J10"/>
    <mergeCell ref="K10:M10"/>
    <mergeCell ref="A51:A53"/>
    <mergeCell ref="B51:B53"/>
    <mergeCell ref="C51:E51"/>
    <mergeCell ref="G51:M51"/>
    <mergeCell ref="H33:J33"/>
    <mergeCell ref="K33:M33"/>
    <mergeCell ref="B37:E37"/>
    <mergeCell ref="B38:E38"/>
    <mergeCell ref="B81:E81"/>
    <mergeCell ref="N51:N53"/>
    <mergeCell ref="F52:F53"/>
    <mergeCell ref="H52:J52"/>
    <mergeCell ref="K52:M52"/>
    <mergeCell ref="H74:J74"/>
    <mergeCell ref="K74:M74"/>
    <mergeCell ref="B79:E79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1" customFormat="1" ht="15.75">
      <c r="A1" s="81" t="s">
        <v>129</v>
      </c>
    </row>
    <row r="3" spans="2:16" ht="12.75">
      <c r="B3" s="18" t="s">
        <v>114</v>
      </c>
      <c r="E3" s="23" t="s">
        <v>23</v>
      </c>
      <c r="F3" s="23" t="s">
        <v>0</v>
      </c>
      <c r="G3" s="23"/>
      <c r="O3" s="18"/>
      <c r="P3" s="18"/>
    </row>
    <row r="4" spans="2:16" ht="12.75">
      <c r="B4" t="s">
        <v>1</v>
      </c>
      <c r="E4" s="61">
        <f>G4/G7</f>
        <v>0.46702317290552586</v>
      </c>
      <c r="F4" s="23" t="s">
        <v>24</v>
      </c>
      <c r="G4" s="23">
        <f>H34+K34</f>
        <v>262</v>
      </c>
      <c r="O4" s="19"/>
      <c r="P4" s="18"/>
    </row>
    <row r="5" spans="2:16" ht="12.75">
      <c r="B5" t="s">
        <v>66</v>
      </c>
      <c r="E5" s="61">
        <f>G5/G7</f>
        <v>0.42780748663101603</v>
      </c>
      <c r="F5" s="23" t="s">
        <v>25</v>
      </c>
      <c r="G5" s="23">
        <f>I34+L34</f>
        <v>240</v>
      </c>
      <c r="O5" s="19"/>
      <c r="P5" s="18"/>
    </row>
    <row r="6" spans="2:16" ht="12.75">
      <c r="B6" t="s">
        <v>43</v>
      </c>
      <c r="E6" s="61">
        <f>G6/G7</f>
        <v>0.1051693404634581</v>
      </c>
      <c r="F6" s="23" t="s">
        <v>26</v>
      </c>
      <c r="G6" s="23">
        <f>J34+M34</f>
        <v>59</v>
      </c>
      <c r="O6" s="19"/>
      <c r="P6" s="18"/>
    </row>
    <row r="7" spans="2:16" ht="12.75">
      <c r="B7" t="s">
        <v>75</v>
      </c>
      <c r="E7" s="61">
        <f>SUM(E4:E6)</f>
        <v>1</v>
      </c>
      <c r="F7" s="23" t="s">
        <v>3</v>
      </c>
      <c r="G7" s="23">
        <f>SUM(G4:G6)</f>
        <v>561</v>
      </c>
      <c r="O7" s="18"/>
      <c r="P7" s="18"/>
    </row>
    <row r="8" ht="12.75">
      <c r="B8" t="s">
        <v>122</v>
      </c>
    </row>
    <row r="9" spans="1:14" ht="12.75" customHeight="1">
      <c r="A9" s="114" t="s">
        <v>21</v>
      </c>
      <c r="B9" s="114" t="s">
        <v>4</v>
      </c>
      <c r="C9" s="105" t="s">
        <v>5</v>
      </c>
      <c r="D9" s="105"/>
      <c r="E9" s="105"/>
      <c r="F9" s="1" t="s">
        <v>29</v>
      </c>
      <c r="G9" s="105" t="s">
        <v>7</v>
      </c>
      <c r="H9" s="104"/>
      <c r="I9" s="104"/>
      <c r="J9" s="104"/>
      <c r="K9" s="104"/>
      <c r="L9" s="104"/>
      <c r="M9" s="104"/>
      <c r="N9" s="111" t="s">
        <v>8</v>
      </c>
    </row>
    <row r="10" spans="1:14" s="5" customFormat="1" ht="12.75">
      <c r="A10" s="115"/>
      <c r="B10" s="115"/>
      <c r="C10" s="2" t="s">
        <v>9</v>
      </c>
      <c r="D10" s="2" t="s">
        <v>10</v>
      </c>
      <c r="E10" s="3" t="s">
        <v>11</v>
      </c>
      <c r="F10" s="101" t="s">
        <v>28</v>
      </c>
      <c r="G10" s="3" t="s">
        <v>3</v>
      </c>
      <c r="H10" s="99" t="s">
        <v>12</v>
      </c>
      <c r="I10" s="100"/>
      <c r="J10" s="101"/>
      <c r="K10" s="99" t="s">
        <v>13</v>
      </c>
      <c r="L10" s="100"/>
      <c r="M10" s="101"/>
      <c r="N10" s="112"/>
    </row>
    <row r="11" spans="1:14" s="5" customFormat="1" ht="12.75">
      <c r="A11" s="116"/>
      <c r="B11" s="116"/>
      <c r="C11" s="6"/>
      <c r="D11" s="6" t="s">
        <v>14</v>
      </c>
      <c r="E11" s="7" t="s">
        <v>15</v>
      </c>
      <c r="F11" s="101"/>
      <c r="G11" s="7" t="s">
        <v>16</v>
      </c>
      <c r="H11" s="4" t="s">
        <v>17</v>
      </c>
      <c r="I11" s="8" t="s">
        <v>18</v>
      </c>
      <c r="J11" s="8" t="s">
        <v>19</v>
      </c>
      <c r="K11" s="8" t="s">
        <v>17</v>
      </c>
      <c r="L11" s="8" t="s">
        <v>18</v>
      </c>
      <c r="M11" s="8" t="s">
        <v>19</v>
      </c>
      <c r="N11" s="113"/>
    </row>
    <row r="12" spans="1:14" s="35" customFormat="1" ht="12.75">
      <c r="A12" s="52">
        <v>1</v>
      </c>
      <c r="B12" s="50" t="s">
        <v>38</v>
      </c>
      <c r="C12" s="51">
        <v>1</v>
      </c>
      <c r="D12" s="51">
        <v>1</v>
      </c>
      <c r="E12" s="36"/>
      <c r="F12" s="48">
        <v>4</v>
      </c>
      <c r="G12" s="33">
        <v>30</v>
      </c>
      <c r="H12" s="48">
        <v>15</v>
      </c>
      <c r="I12" s="34">
        <v>15</v>
      </c>
      <c r="J12" s="34">
        <v>0</v>
      </c>
      <c r="K12" s="34">
        <v>0</v>
      </c>
      <c r="L12" s="34">
        <v>0</v>
      </c>
      <c r="M12" s="34">
        <v>0</v>
      </c>
      <c r="N12" s="32"/>
    </row>
    <row r="13" spans="1:14" s="35" customFormat="1" ht="12.75">
      <c r="A13" s="52">
        <v>2</v>
      </c>
      <c r="B13" s="50" t="s">
        <v>51</v>
      </c>
      <c r="C13" s="51"/>
      <c r="D13" s="51">
        <v>2</v>
      </c>
      <c r="E13" s="36"/>
      <c r="F13" s="48">
        <v>4</v>
      </c>
      <c r="G13" s="33">
        <v>30</v>
      </c>
      <c r="H13" s="48">
        <v>0</v>
      </c>
      <c r="I13" s="34">
        <v>0</v>
      </c>
      <c r="J13" s="34">
        <v>0</v>
      </c>
      <c r="K13" s="34">
        <v>30</v>
      </c>
      <c r="L13" s="34">
        <v>0</v>
      </c>
      <c r="M13" s="34">
        <v>0</v>
      </c>
      <c r="N13" s="32"/>
    </row>
    <row r="14" spans="1:14" s="35" customFormat="1" ht="12.75">
      <c r="A14" s="52">
        <v>3</v>
      </c>
      <c r="B14" s="50" t="s">
        <v>52</v>
      </c>
      <c r="C14" s="51">
        <v>2</v>
      </c>
      <c r="D14" s="51">
        <v>2</v>
      </c>
      <c r="E14" s="36"/>
      <c r="F14" s="48">
        <v>6</v>
      </c>
      <c r="G14" s="33">
        <v>44</v>
      </c>
      <c r="H14" s="48">
        <v>0</v>
      </c>
      <c r="I14" s="34">
        <v>0</v>
      </c>
      <c r="J14" s="34">
        <v>0</v>
      </c>
      <c r="K14" s="34">
        <v>15</v>
      </c>
      <c r="L14" s="34">
        <v>15</v>
      </c>
      <c r="M14" s="34">
        <v>14</v>
      </c>
      <c r="N14" s="32"/>
    </row>
    <row r="15" spans="1:14" s="35" customFormat="1" ht="12.75">
      <c r="A15" s="53">
        <v>4</v>
      </c>
      <c r="B15" s="32" t="s">
        <v>53</v>
      </c>
      <c r="C15" s="33"/>
      <c r="D15" s="33">
        <v>2</v>
      </c>
      <c r="E15" s="33"/>
      <c r="F15" s="34">
        <v>6</v>
      </c>
      <c r="G15" s="33">
        <v>45</v>
      </c>
      <c r="H15" s="34">
        <v>0</v>
      </c>
      <c r="I15" s="34">
        <v>0</v>
      </c>
      <c r="J15" s="34">
        <v>0</v>
      </c>
      <c r="K15" s="34">
        <v>30</v>
      </c>
      <c r="L15" s="34">
        <v>15</v>
      </c>
      <c r="M15" s="34">
        <v>0</v>
      </c>
      <c r="N15" s="32"/>
    </row>
    <row r="16" spans="1:14" s="26" customFormat="1" ht="12.75">
      <c r="A16" s="54">
        <v>5</v>
      </c>
      <c r="B16" s="24" t="s">
        <v>54</v>
      </c>
      <c r="C16" s="25"/>
      <c r="D16" s="41">
        <v>1</v>
      </c>
      <c r="E16" s="25"/>
      <c r="F16" s="25">
        <v>3</v>
      </c>
      <c r="G16" s="25">
        <v>26</v>
      </c>
      <c r="H16" s="25">
        <v>11</v>
      </c>
      <c r="I16" s="25">
        <v>15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s="26" customFormat="1" ht="12.75">
      <c r="A17" s="24">
        <v>6</v>
      </c>
      <c r="B17" s="24" t="s">
        <v>40</v>
      </c>
      <c r="C17" s="25"/>
      <c r="D17" s="41">
        <v>1</v>
      </c>
      <c r="E17" s="25"/>
      <c r="F17" s="25">
        <v>3</v>
      </c>
      <c r="G17" s="25">
        <v>28</v>
      </c>
      <c r="H17" s="25">
        <v>15</v>
      </c>
      <c r="I17" s="25">
        <v>2</v>
      </c>
      <c r="J17" s="25">
        <v>11</v>
      </c>
      <c r="K17" s="25">
        <v>0</v>
      </c>
      <c r="L17" s="25">
        <v>0</v>
      </c>
      <c r="M17" s="25">
        <v>0</v>
      </c>
      <c r="N17" s="25"/>
    </row>
    <row r="18" spans="1:14" s="38" customFormat="1" ht="12.75">
      <c r="A18" s="24">
        <v>7</v>
      </c>
      <c r="B18" s="24" t="s">
        <v>62</v>
      </c>
      <c r="C18" s="25">
        <v>1</v>
      </c>
      <c r="D18" s="25">
        <v>1</v>
      </c>
      <c r="E18" s="25"/>
      <c r="F18" s="25">
        <v>3</v>
      </c>
      <c r="G18" s="25">
        <v>25</v>
      </c>
      <c r="H18" s="25">
        <v>10</v>
      </c>
      <c r="I18" s="25">
        <v>15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s="38" customFormat="1" ht="12.75">
      <c r="A19" s="24">
        <v>8</v>
      </c>
      <c r="B19" s="24" t="s">
        <v>55</v>
      </c>
      <c r="C19" s="25"/>
      <c r="D19" s="41">
        <v>1</v>
      </c>
      <c r="E19" s="25"/>
      <c r="F19" s="25">
        <v>3</v>
      </c>
      <c r="G19" s="25">
        <v>30</v>
      </c>
      <c r="H19" s="25">
        <v>15</v>
      </c>
      <c r="I19" s="25">
        <v>2</v>
      </c>
      <c r="J19" s="25">
        <v>13</v>
      </c>
      <c r="K19" s="25">
        <v>0</v>
      </c>
      <c r="L19" s="25">
        <v>0</v>
      </c>
      <c r="M19" s="25">
        <v>0</v>
      </c>
      <c r="N19" s="25"/>
    </row>
    <row r="20" spans="1:14" s="38" customFormat="1" ht="12.75">
      <c r="A20" s="24">
        <v>9</v>
      </c>
      <c r="B20" s="24" t="s">
        <v>56</v>
      </c>
      <c r="C20" s="25">
        <v>1</v>
      </c>
      <c r="D20" s="41">
        <v>1</v>
      </c>
      <c r="E20" s="25"/>
      <c r="F20" s="25">
        <v>3</v>
      </c>
      <c r="G20" s="25">
        <v>20</v>
      </c>
      <c r="H20" s="25">
        <v>10</v>
      </c>
      <c r="I20" s="25">
        <v>10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s="38" customFormat="1" ht="12.75">
      <c r="A21" s="24">
        <v>10</v>
      </c>
      <c r="B21" s="24" t="s">
        <v>63</v>
      </c>
      <c r="C21" s="25">
        <v>2</v>
      </c>
      <c r="D21" s="41">
        <v>2</v>
      </c>
      <c r="E21" s="25"/>
      <c r="F21" s="25">
        <v>6</v>
      </c>
      <c r="G21" s="25">
        <v>60</v>
      </c>
      <c r="H21" s="25">
        <v>0</v>
      </c>
      <c r="I21" s="25">
        <v>0</v>
      </c>
      <c r="J21" s="25">
        <v>0</v>
      </c>
      <c r="K21" s="25">
        <v>30</v>
      </c>
      <c r="L21" s="25">
        <v>30</v>
      </c>
      <c r="M21" s="25">
        <v>0</v>
      </c>
      <c r="N21" s="24"/>
    </row>
    <row r="22" spans="1:14" s="31" customFormat="1" ht="12.75">
      <c r="A22" s="29">
        <v>11</v>
      </c>
      <c r="B22" s="9" t="s">
        <v>39</v>
      </c>
      <c r="C22" s="20">
        <v>2</v>
      </c>
      <c r="D22" s="10">
        <v>2</v>
      </c>
      <c r="E22" s="20"/>
      <c r="F22" s="20">
        <v>2</v>
      </c>
      <c r="G22" s="20">
        <v>26</v>
      </c>
      <c r="H22" s="20">
        <v>0</v>
      </c>
      <c r="I22" s="20">
        <v>0</v>
      </c>
      <c r="J22" s="20">
        <v>0</v>
      </c>
      <c r="K22" s="20">
        <v>8</v>
      </c>
      <c r="L22" s="20">
        <v>6</v>
      </c>
      <c r="M22" s="20">
        <v>12</v>
      </c>
      <c r="N22" s="8"/>
    </row>
    <row r="23" spans="1:14" s="5" customFormat="1" ht="12.75">
      <c r="A23" s="29">
        <v>12</v>
      </c>
      <c r="B23" s="9" t="s">
        <v>41</v>
      </c>
      <c r="C23" s="20"/>
      <c r="D23" s="40"/>
      <c r="E23" s="8" t="s">
        <v>83</v>
      </c>
      <c r="F23" s="20">
        <v>0</v>
      </c>
      <c r="G23" s="20">
        <v>30</v>
      </c>
      <c r="H23" s="20">
        <v>0</v>
      </c>
      <c r="I23" s="20">
        <v>15</v>
      </c>
      <c r="J23" s="20">
        <v>0</v>
      </c>
      <c r="K23" s="20">
        <v>0</v>
      </c>
      <c r="L23" s="20">
        <v>15</v>
      </c>
      <c r="M23" s="20">
        <v>0</v>
      </c>
      <c r="N23" s="37"/>
    </row>
    <row r="24" spans="1:14" s="5" customFormat="1" ht="12.75">
      <c r="A24" s="29">
        <v>13</v>
      </c>
      <c r="B24" s="9" t="s">
        <v>57</v>
      </c>
      <c r="C24" s="20"/>
      <c r="D24" s="10">
        <v>2</v>
      </c>
      <c r="E24" s="20"/>
      <c r="F24" s="20">
        <v>3</v>
      </c>
      <c r="G24" s="20">
        <v>30</v>
      </c>
      <c r="H24" s="20">
        <v>0</v>
      </c>
      <c r="I24" s="20">
        <v>0</v>
      </c>
      <c r="J24" s="20">
        <v>0</v>
      </c>
      <c r="K24" s="20">
        <v>15</v>
      </c>
      <c r="L24" s="20">
        <v>15</v>
      </c>
      <c r="M24" s="20">
        <v>0</v>
      </c>
      <c r="N24" s="37"/>
    </row>
    <row r="25" spans="1:14" s="5" customFormat="1" ht="12.75">
      <c r="A25" s="29">
        <v>14</v>
      </c>
      <c r="B25" s="9" t="s">
        <v>42</v>
      </c>
      <c r="C25" s="20"/>
      <c r="D25" s="8">
        <v>1</v>
      </c>
      <c r="E25" s="20"/>
      <c r="F25" s="20">
        <v>3</v>
      </c>
      <c r="G25" s="20">
        <v>29</v>
      </c>
      <c r="H25" s="30">
        <v>14</v>
      </c>
      <c r="I25" s="30">
        <v>6</v>
      </c>
      <c r="J25" s="30">
        <v>9</v>
      </c>
      <c r="K25" s="30">
        <v>0</v>
      </c>
      <c r="L25" s="30">
        <v>0</v>
      </c>
      <c r="M25" s="30">
        <v>0</v>
      </c>
      <c r="N25" s="8"/>
    </row>
    <row r="26" spans="1:14" s="5" customFormat="1" ht="12.75">
      <c r="A26" s="29">
        <v>15</v>
      </c>
      <c r="B26" s="29" t="s">
        <v>67</v>
      </c>
      <c r="C26" s="20"/>
      <c r="D26" s="10" t="s">
        <v>83</v>
      </c>
      <c r="E26" s="20"/>
      <c r="F26" s="20">
        <v>1</v>
      </c>
      <c r="G26" s="20">
        <v>30</v>
      </c>
      <c r="H26" s="20">
        <v>0</v>
      </c>
      <c r="I26" s="20">
        <v>15</v>
      </c>
      <c r="J26" s="20">
        <v>0</v>
      </c>
      <c r="K26" s="20">
        <v>0</v>
      </c>
      <c r="L26" s="20">
        <v>15</v>
      </c>
      <c r="M26" s="20">
        <v>0</v>
      </c>
      <c r="N26" s="60" t="s">
        <v>113</v>
      </c>
    </row>
    <row r="27" spans="1:14" s="5" customFormat="1" ht="12.75">
      <c r="A27" s="9"/>
      <c r="B27" s="44" t="s">
        <v>34</v>
      </c>
      <c r="C27" s="8"/>
      <c r="D27" s="8"/>
      <c r="E27" s="8"/>
      <c r="F27" s="8"/>
      <c r="G27" s="8"/>
      <c r="H27" s="11"/>
      <c r="I27" s="11"/>
      <c r="J27" s="11"/>
      <c r="K27" s="11"/>
      <c r="L27" s="11"/>
      <c r="M27" s="11"/>
      <c r="N27" s="9"/>
    </row>
    <row r="28" spans="1:14" s="5" customFormat="1" ht="12.75">
      <c r="A28" s="84">
        <v>16</v>
      </c>
      <c r="B28" s="90" t="s">
        <v>123</v>
      </c>
      <c r="C28" s="87"/>
      <c r="D28" s="87">
        <v>1</v>
      </c>
      <c r="E28" s="87"/>
      <c r="F28" s="87">
        <v>2</v>
      </c>
      <c r="G28" s="87">
        <v>10</v>
      </c>
      <c r="H28" s="88">
        <v>10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9"/>
    </row>
    <row r="29" spans="1:14" s="5" customFormat="1" ht="12.75">
      <c r="A29" s="84">
        <v>17</v>
      </c>
      <c r="B29" s="90" t="s">
        <v>124</v>
      </c>
      <c r="C29" s="87">
        <v>1</v>
      </c>
      <c r="D29" s="87">
        <v>1</v>
      </c>
      <c r="E29" s="87"/>
      <c r="F29" s="87">
        <v>2</v>
      </c>
      <c r="G29" s="87">
        <v>16</v>
      </c>
      <c r="H29" s="88">
        <v>8</v>
      </c>
      <c r="I29" s="88">
        <v>8</v>
      </c>
      <c r="J29" s="88">
        <v>0</v>
      </c>
      <c r="K29" s="88">
        <v>0</v>
      </c>
      <c r="L29" s="88">
        <v>0</v>
      </c>
      <c r="M29" s="88">
        <v>0</v>
      </c>
      <c r="N29" s="9"/>
    </row>
    <row r="30" spans="1:14" s="5" customFormat="1" ht="25.5">
      <c r="A30" s="89">
        <v>18</v>
      </c>
      <c r="B30" s="91" t="s">
        <v>125</v>
      </c>
      <c r="C30" s="87"/>
      <c r="D30" s="87">
        <v>1</v>
      </c>
      <c r="E30" s="87"/>
      <c r="F30" s="87">
        <v>2</v>
      </c>
      <c r="G30" s="87">
        <v>16</v>
      </c>
      <c r="H30" s="88">
        <v>8</v>
      </c>
      <c r="I30" s="88">
        <v>8</v>
      </c>
      <c r="J30" s="88">
        <v>0</v>
      </c>
      <c r="K30" s="88">
        <v>0</v>
      </c>
      <c r="L30" s="88">
        <v>0</v>
      </c>
      <c r="M30" s="88">
        <v>0</v>
      </c>
      <c r="N30" s="9"/>
    </row>
    <row r="31" spans="1:14" s="5" customFormat="1" ht="12.75">
      <c r="A31" s="84">
        <v>19</v>
      </c>
      <c r="B31" s="91" t="s">
        <v>126</v>
      </c>
      <c r="C31" s="87"/>
      <c r="D31" s="87">
        <v>2</v>
      </c>
      <c r="E31" s="87"/>
      <c r="F31" s="87">
        <v>1</v>
      </c>
      <c r="G31" s="87">
        <v>12</v>
      </c>
      <c r="H31" s="88">
        <v>0</v>
      </c>
      <c r="I31" s="88">
        <v>0</v>
      </c>
      <c r="J31" s="88">
        <v>0</v>
      </c>
      <c r="K31" s="88">
        <v>6</v>
      </c>
      <c r="L31" s="88">
        <v>6</v>
      </c>
      <c r="M31" s="88">
        <v>0</v>
      </c>
      <c r="N31" s="9"/>
    </row>
    <row r="32" spans="1:14" s="5" customFormat="1" ht="12.75">
      <c r="A32" s="84">
        <v>20</v>
      </c>
      <c r="B32" s="90" t="s">
        <v>127</v>
      </c>
      <c r="C32" s="87"/>
      <c r="D32" s="87">
        <v>2</v>
      </c>
      <c r="E32" s="87"/>
      <c r="F32" s="87">
        <v>2</v>
      </c>
      <c r="G32" s="87">
        <v>12</v>
      </c>
      <c r="H32" s="88">
        <v>0</v>
      </c>
      <c r="I32" s="88">
        <v>0</v>
      </c>
      <c r="J32" s="88">
        <v>0</v>
      </c>
      <c r="K32" s="88">
        <v>6</v>
      </c>
      <c r="L32" s="88">
        <v>6</v>
      </c>
      <c r="M32" s="88">
        <v>0</v>
      </c>
      <c r="N32" s="9"/>
    </row>
    <row r="33" spans="1:14" s="5" customFormat="1" ht="25.5">
      <c r="A33" s="89">
        <v>21</v>
      </c>
      <c r="B33" s="91" t="s">
        <v>128</v>
      </c>
      <c r="C33" s="87"/>
      <c r="D33" s="87">
        <v>2</v>
      </c>
      <c r="E33" s="87"/>
      <c r="F33" s="87">
        <v>1</v>
      </c>
      <c r="G33" s="87">
        <v>12</v>
      </c>
      <c r="H33" s="88">
        <v>0</v>
      </c>
      <c r="I33" s="88">
        <v>0</v>
      </c>
      <c r="J33" s="88">
        <v>0</v>
      </c>
      <c r="K33" s="88">
        <v>6</v>
      </c>
      <c r="L33" s="88">
        <v>6</v>
      </c>
      <c r="M33" s="88">
        <v>0</v>
      </c>
      <c r="N33" s="9"/>
    </row>
    <row r="34" spans="1:14" s="16" customFormat="1" ht="12.75">
      <c r="A34" s="14"/>
      <c r="B34" s="14" t="s">
        <v>20</v>
      </c>
      <c r="C34" s="15">
        <f>COUNT(C12:C33)</f>
        <v>7</v>
      </c>
      <c r="D34" s="15"/>
      <c r="E34" s="14"/>
      <c r="F34" s="15">
        <f aca="true" t="shared" si="0" ref="F34:M34">SUM(F12:F33)</f>
        <v>60</v>
      </c>
      <c r="G34" s="15">
        <f t="shared" si="0"/>
        <v>561</v>
      </c>
      <c r="H34" s="15">
        <f t="shared" si="0"/>
        <v>116</v>
      </c>
      <c r="I34" s="15">
        <f t="shared" si="0"/>
        <v>111</v>
      </c>
      <c r="J34" s="15">
        <f t="shared" si="0"/>
        <v>33</v>
      </c>
      <c r="K34" s="15">
        <f t="shared" si="0"/>
        <v>146</v>
      </c>
      <c r="L34" s="15">
        <f t="shared" si="0"/>
        <v>129</v>
      </c>
      <c r="M34" s="15">
        <f t="shared" si="0"/>
        <v>26</v>
      </c>
      <c r="N34" s="14"/>
    </row>
    <row r="35" spans="1:14" s="5" customFormat="1" ht="12.75">
      <c r="A35" s="31"/>
      <c r="B35" s="21" t="s">
        <v>30</v>
      </c>
      <c r="C35" s="22"/>
      <c r="D35" s="22"/>
      <c r="E35" s="22"/>
      <c r="F35" s="16"/>
      <c r="G35" s="103">
        <f>SUM(H34:J34)</f>
        <v>260</v>
      </c>
      <c r="H35" s="103"/>
      <c r="I35" s="103"/>
      <c r="J35" s="103">
        <f>SUM(K34:M34)</f>
        <v>301</v>
      </c>
      <c r="K35" s="103"/>
      <c r="L35" s="103"/>
      <c r="M35" s="13"/>
      <c r="N35" s="12"/>
    </row>
    <row r="36" spans="1:14" s="5" customFormat="1" ht="12.75">
      <c r="A36" s="31"/>
      <c r="B36" s="77" t="s">
        <v>28</v>
      </c>
      <c r="C36" s="22"/>
      <c r="D36" s="22"/>
      <c r="E36" s="22"/>
      <c r="F36" s="77">
        <f>SUM(F12:F33)</f>
        <v>60</v>
      </c>
      <c r="G36" s="78" t="s">
        <v>105</v>
      </c>
      <c r="H36" s="78" t="s">
        <v>106</v>
      </c>
      <c r="I36" s="47"/>
      <c r="J36" s="47"/>
      <c r="K36" s="47"/>
      <c r="L36" s="47"/>
      <c r="M36" s="13"/>
      <c r="N36" s="12"/>
    </row>
    <row r="37" spans="1:14" s="5" customFormat="1" ht="12.75">
      <c r="A37" s="31"/>
      <c r="B37" s="79" t="s">
        <v>115</v>
      </c>
      <c r="C37" s="22"/>
      <c r="D37" s="22"/>
      <c r="E37" s="22"/>
      <c r="F37" s="80">
        <f>SUM(F12:F26)</f>
        <v>50</v>
      </c>
      <c r="G37" s="78">
        <f>+F12+SUM(F16:F20)+F25</f>
        <v>22</v>
      </c>
      <c r="H37" s="78">
        <f>F37-G37</f>
        <v>28</v>
      </c>
      <c r="I37" s="47"/>
      <c r="J37" t="s">
        <v>117</v>
      </c>
      <c r="K37"/>
      <c r="L37"/>
      <c r="M37" s="13"/>
      <c r="N37" s="12"/>
    </row>
    <row r="38" spans="1:14" s="5" customFormat="1" ht="12.75">
      <c r="A38" s="31"/>
      <c r="B38" s="79" t="s">
        <v>116</v>
      </c>
      <c r="C38" s="22"/>
      <c r="D38" s="22"/>
      <c r="E38" s="22"/>
      <c r="F38" s="80">
        <f>SUM(F28:F33)</f>
        <v>10</v>
      </c>
      <c r="G38" s="78">
        <f>+F28+F29+F30</f>
        <v>6</v>
      </c>
      <c r="H38" s="78">
        <f>F38-G38</f>
        <v>4</v>
      </c>
      <c r="I38" s="47"/>
      <c r="J38" t="s">
        <v>120</v>
      </c>
      <c r="K38"/>
      <c r="L38"/>
      <c r="M38" s="13"/>
      <c r="N38" s="12"/>
    </row>
    <row r="39" spans="2:8" ht="12.75">
      <c r="B39" s="92"/>
      <c r="C39" s="93"/>
      <c r="D39" s="93"/>
      <c r="E39" s="93"/>
      <c r="G39" s="45">
        <f>SUM(G37:G38)</f>
        <v>28</v>
      </c>
      <c r="H39" s="45">
        <f>SUM(H37:H38)</f>
        <v>32</v>
      </c>
    </row>
    <row r="40" spans="2:5" ht="12.75">
      <c r="B40" s="92" t="s">
        <v>60</v>
      </c>
      <c r="C40" s="93"/>
      <c r="D40" s="93"/>
      <c r="E40" s="93"/>
    </row>
    <row r="41" spans="2:13" s="39" customFormat="1" ht="12.75">
      <c r="B41" s="39" t="s">
        <v>31</v>
      </c>
      <c r="F41" s="39">
        <f>SUM(F12:F15)</f>
        <v>20</v>
      </c>
      <c r="G41" s="39">
        <f>SUM(G12:G15)</f>
        <v>149</v>
      </c>
      <c r="H41" s="39">
        <f aca="true" t="shared" si="1" ref="H41:M41">SUM(H12:H15)</f>
        <v>15</v>
      </c>
      <c r="I41" s="39">
        <f t="shared" si="1"/>
        <v>15</v>
      </c>
      <c r="J41" s="39">
        <f t="shared" si="1"/>
        <v>0</v>
      </c>
      <c r="K41" s="39">
        <f t="shared" si="1"/>
        <v>75</v>
      </c>
      <c r="L41" s="39">
        <f t="shared" si="1"/>
        <v>30</v>
      </c>
      <c r="M41" s="39">
        <f t="shared" si="1"/>
        <v>14</v>
      </c>
    </row>
    <row r="42" spans="2:13" s="27" customFormat="1" ht="12.75">
      <c r="B42" s="27" t="s">
        <v>32</v>
      </c>
      <c r="F42" s="27">
        <f>SUM(F16:F21)</f>
        <v>21</v>
      </c>
      <c r="G42" s="27">
        <f>SUM(G16:G21)</f>
        <v>189</v>
      </c>
      <c r="H42" s="27">
        <f aca="true" t="shared" si="2" ref="H42:M42">SUM(H16:H21)</f>
        <v>61</v>
      </c>
      <c r="I42" s="27">
        <f t="shared" si="2"/>
        <v>44</v>
      </c>
      <c r="J42" s="27">
        <f t="shared" si="2"/>
        <v>24</v>
      </c>
      <c r="K42" s="27">
        <f t="shared" si="2"/>
        <v>30</v>
      </c>
      <c r="L42" s="27">
        <f t="shared" si="2"/>
        <v>30</v>
      </c>
      <c r="M42" s="27">
        <f t="shared" si="2"/>
        <v>0</v>
      </c>
    </row>
    <row r="43" spans="2:13" ht="12.75">
      <c r="B43" s="43" t="s">
        <v>33</v>
      </c>
      <c r="F43">
        <f>SUM(F41:F42)</f>
        <v>41</v>
      </c>
      <c r="G43">
        <f aca="true" t="shared" si="3" ref="G43:M43">SUM(G41:G42)</f>
        <v>338</v>
      </c>
      <c r="H43">
        <f t="shared" si="3"/>
        <v>76</v>
      </c>
      <c r="I43">
        <f t="shared" si="3"/>
        <v>59</v>
      </c>
      <c r="J43">
        <f t="shared" si="3"/>
        <v>24</v>
      </c>
      <c r="K43">
        <f t="shared" si="3"/>
        <v>105</v>
      </c>
      <c r="L43">
        <f t="shared" si="3"/>
        <v>60</v>
      </c>
      <c r="M43">
        <f t="shared" si="3"/>
        <v>14</v>
      </c>
    </row>
    <row r="46" spans="2:13" ht="12.75">
      <c r="B46" s="18" t="s">
        <v>114</v>
      </c>
      <c r="D46" s="18"/>
      <c r="E46" s="23" t="s">
        <v>23</v>
      </c>
      <c r="F46" s="23" t="s">
        <v>0</v>
      </c>
      <c r="G46" s="23"/>
      <c r="H46" s="18"/>
      <c r="I46" s="18"/>
      <c r="J46" s="18"/>
      <c r="K46" s="18"/>
      <c r="L46" s="18"/>
      <c r="M46" s="18"/>
    </row>
    <row r="47" spans="2:13" ht="12.75">
      <c r="B47" t="s">
        <v>1</v>
      </c>
      <c r="D47" s="19"/>
      <c r="E47" s="61">
        <f>G47/G50</f>
        <v>0.5486725663716814</v>
      </c>
      <c r="F47" s="23" t="s">
        <v>24</v>
      </c>
      <c r="G47" s="23">
        <f>H74+K74</f>
        <v>186</v>
      </c>
      <c r="H47" s="18"/>
      <c r="I47" s="18"/>
      <c r="J47" s="18"/>
      <c r="K47" s="18"/>
      <c r="L47" s="18"/>
      <c r="M47" s="18"/>
    </row>
    <row r="48" spans="2:13" ht="12.75">
      <c r="B48" t="s">
        <v>66</v>
      </c>
      <c r="D48" s="19"/>
      <c r="E48" s="61">
        <f>G48/G50</f>
        <v>0.4277286135693215</v>
      </c>
      <c r="F48" s="23" t="s">
        <v>25</v>
      </c>
      <c r="G48" s="23">
        <f>I74+L74</f>
        <v>145</v>
      </c>
      <c r="H48" s="18"/>
      <c r="I48" s="18"/>
      <c r="J48" s="18"/>
      <c r="K48" s="18"/>
      <c r="L48" s="18"/>
      <c r="M48" s="18"/>
    </row>
    <row r="49" spans="2:13" ht="12.75">
      <c r="B49" t="s">
        <v>46</v>
      </c>
      <c r="D49" s="19"/>
      <c r="E49" s="61">
        <f>G49/G50</f>
        <v>0.02359882005899705</v>
      </c>
      <c r="F49" s="23" t="s">
        <v>26</v>
      </c>
      <c r="G49" s="23">
        <f>J74+M74</f>
        <v>8</v>
      </c>
      <c r="H49" s="18"/>
      <c r="I49" s="18"/>
      <c r="J49" s="18"/>
      <c r="K49" s="18"/>
      <c r="L49" s="18"/>
      <c r="M49" s="18"/>
    </row>
    <row r="50" spans="2:13" ht="12.75">
      <c r="B50" t="s">
        <v>75</v>
      </c>
      <c r="D50" s="18"/>
      <c r="E50" s="61">
        <f>SUM(E47:E49)</f>
        <v>0.9999999999999999</v>
      </c>
      <c r="F50" s="23" t="s">
        <v>3</v>
      </c>
      <c r="G50" s="23">
        <f>SUM(G47:G49)</f>
        <v>339</v>
      </c>
      <c r="H50" s="18"/>
      <c r="I50" s="18"/>
      <c r="J50" s="18"/>
      <c r="K50" s="18"/>
      <c r="L50" s="18"/>
      <c r="M50" s="18"/>
    </row>
    <row r="51" ht="12.75">
      <c r="B51" t="s">
        <v>64</v>
      </c>
    </row>
    <row r="52" spans="1:14" ht="25.5">
      <c r="A52" s="104" t="s">
        <v>21</v>
      </c>
      <c r="B52" s="105" t="s">
        <v>4</v>
      </c>
      <c r="C52" s="108" t="s">
        <v>5</v>
      </c>
      <c r="D52" s="109"/>
      <c r="E52" s="110"/>
      <c r="F52" s="1" t="s">
        <v>6</v>
      </c>
      <c r="G52" s="108" t="s">
        <v>7</v>
      </c>
      <c r="H52" s="109"/>
      <c r="I52" s="109"/>
      <c r="J52" s="109"/>
      <c r="K52" s="109"/>
      <c r="L52" s="109"/>
      <c r="M52" s="110"/>
      <c r="N52" s="94" t="s">
        <v>8</v>
      </c>
    </row>
    <row r="53" spans="1:14" ht="12.75">
      <c r="A53" s="104"/>
      <c r="B53" s="106"/>
      <c r="C53" s="2" t="s">
        <v>9</v>
      </c>
      <c r="D53" s="2" t="s">
        <v>10</v>
      </c>
      <c r="E53" s="3" t="s">
        <v>11</v>
      </c>
      <c r="F53" s="97" t="s">
        <v>28</v>
      </c>
      <c r="G53" s="3" t="s">
        <v>3</v>
      </c>
      <c r="H53" s="99" t="s">
        <v>85</v>
      </c>
      <c r="I53" s="100"/>
      <c r="J53" s="101"/>
      <c r="K53" s="99" t="s">
        <v>86</v>
      </c>
      <c r="L53" s="100"/>
      <c r="M53" s="101"/>
      <c r="N53" s="95"/>
    </row>
    <row r="54" spans="1:14" ht="12.75">
      <c r="A54" s="104"/>
      <c r="B54" s="107"/>
      <c r="C54" s="6"/>
      <c r="D54" s="6" t="s">
        <v>14</v>
      </c>
      <c r="E54" s="7" t="s">
        <v>15</v>
      </c>
      <c r="F54" s="98"/>
      <c r="G54" s="7" t="s">
        <v>16</v>
      </c>
      <c r="H54" s="4" t="s">
        <v>17</v>
      </c>
      <c r="I54" s="8" t="s">
        <v>18</v>
      </c>
      <c r="J54" s="8" t="s">
        <v>19</v>
      </c>
      <c r="K54" s="8" t="s">
        <v>17</v>
      </c>
      <c r="L54" s="8" t="s">
        <v>18</v>
      </c>
      <c r="M54" s="8" t="s">
        <v>19</v>
      </c>
      <c r="N54" s="96"/>
    </row>
    <row r="55" spans="1:14" ht="12.75">
      <c r="A55" s="32">
        <v>1</v>
      </c>
      <c r="B55" s="32" t="s">
        <v>58</v>
      </c>
      <c r="C55" s="33">
        <v>4</v>
      </c>
      <c r="D55" s="33">
        <v>4</v>
      </c>
      <c r="E55" s="33"/>
      <c r="F55" s="34">
        <v>4</v>
      </c>
      <c r="G55" s="33">
        <v>30</v>
      </c>
      <c r="H55" s="34">
        <v>0</v>
      </c>
      <c r="I55" s="34">
        <v>0</v>
      </c>
      <c r="J55" s="34">
        <v>0</v>
      </c>
      <c r="K55" s="34">
        <v>15</v>
      </c>
      <c r="L55" s="34">
        <v>15</v>
      </c>
      <c r="M55" s="34">
        <v>0</v>
      </c>
      <c r="N55" s="32"/>
    </row>
    <row r="56" spans="1:14" ht="12.75">
      <c r="A56" s="24">
        <v>2</v>
      </c>
      <c r="B56" s="42" t="s">
        <v>45</v>
      </c>
      <c r="C56" s="41">
        <v>3</v>
      </c>
      <c r="D56" s="41">
        <v>3</v>
      </c>
      <c r="E56" s="41"/>
      <c r="F56" s="25">
        <v>7</v>
      </c>
      <c r="G56" s="41">
        <v>45</v>
      </c>
      <c r="H56" s="25">
        <v>30</v>
      </c>
      <c r="I56" s="25">
        <v>15</v>
      </c>
      <c r="J56" s="25">
        <v>0</v>
      </c>
      <c r="K56" s="25">
        <v>0</v>
      </c>
      <c r="L56" s="25">
        <v>0</v>
      </c>
      <c r="M56" s="25">
        <v>0</v>
      </c>
      <c r="N56" s="24"/>
    </row>
    <row r="57" spans="1:14" ht="12.75">
      <c r="A57" s="24">
        <v>3</v>
      </c>
      <c r="B57" s="56" t="s">
        <v>61</v>
      </c>
      <c r="C57" s="41">
        <v>4</v>
      </c>
      <c r="D57" s="41"/>
      <c r="E57" s="41"/>
      <c r="F57" s="25">
        <v>4</v>
      </c>
      <c r="G57" s="41">
        <v>30</v>
      </c>
      <c r="H57" s="25">
        <v>0</v>
      </c>
      <c r="I57" s="25">
        <v>0</v>
      </c>
      <c r="J57" s="25">
        <v>0</v>
      </c>
      <c r="K57" s="25">
        <v>30</v>
      </c>
      <c r="L57" s="25">
        <v>0</v>
      </c>
      <c r="M57" s="25">
        <v>0</v>
      </c>
      <c r="N57" s="29"/>
    </row>
    <row r="58" spans="1:14" ht="12.75">
      <c r="A58" s="24">
        <v>4</v>
      </c>
      <c r="B58" s="56" t="s">
        <v>59</v>
      </c>
      <c r="C58" s="41"/>
      <c r="D58" s="41">
        <v>4</v>
      </c>
      <c r="E58" s="41"/>
      <c r="F58" s="25">
        <v>3</v>
      </c>
      <c r="G58" s="41">
        <v>15</v>
      </c>
      <c r="H58" s="25">
        <v>0</v>
      </c>
      <c r="I58" s="25">
        <v>0</v>
      </c>
      <c r="J58" s="25">
        <v>0</v>
      </c>
      <c r="K58" s="25">
        <v>0</v>
      </c>
      <c r="L58" s="25">
        <v>15</v>
      </c>
      <c r="M58" s="25">
        <v>0</v>
      </c>
      <c r="N58" s="29"/>
    </row>
    <row r="59" spans="1:14" ht="12.75">
      <c r="A59" s="29">
        <v>5</v>
      </c>
      <c r="B59" s="3" t="s">
        <v>47</v>
      </c>
      <c r="C59" s="40"/>
      <c r="D59" s="10">
        <v>3</v>
      </c>
      <c r="E59" s="40"/>
      <c r="F59" s="20">
        <v>3</v>
      </c>
      <c r="G59" s="40">
        <v>30</v>
      </c>
      <c r="H59" s="20">
        <v>15</v>
      </c>
      <c r="I59" s="20">
        <v>15</v>
      </c>
      <c r="J59" s="20">
        <v>0</v>
      </c>
      <c r="K59" s="20">
        <v>0</v>
      </c>
      <c r="L59" s="20">
        <v>0</v>
      </c>
      <c r="M59" s="20">
        <v>0</v>
      </c>
      <c r="N59" s="29"/>
    </row>
    <row r="60" spans="1:14" ht="12.75">
      <c r="A60" s="29">
        <v>6</v>
      </c>
      <c r="B60" s="3" t="s">
        <v>41</v>
      </c>
      <c r="C60" s="40"/>
      <c r="D60" s="40"/>
      <c r="E60" s="10" t="s">
        <v>84</v>
      </c>
      <c r="F60" s="20">
        <v>20</v>
      </c>
      <c r="G60" s="40">
        <v>45</v>
      </c>
      <c r="H60" s="20">
        <v>0</v>
      </c>
      <c r="I60" s="20">
        <v>15</v>
      </c>
      <c r="J60" s="20">
        <v>0</v>
      </c>
      <c r="K60" s="20">
        <v>0</v>
      </c>
      <c r="L60" s="20">
        <v>30</v>
      </c>
      <c r="M60" s="20">
        <v>0</v>
      </c>
      <c r="N60" s="9" t="s">
        <v>108</v>
      </c>
    </row>
    <row r="61" spans="1:14" ht="12.75">
      <c r="A61" s="29">
        <v>7</v>
      </c>
      <c r="B61" s="9" t="s">
        <v>48</v>
      </c>
      <c r="C61" s="40"/>
      <c r="D61" s="10">
        <v>3</v>
      </c>
      <c r="E61" s="40"/>
      <c r="F61" s="20">
        <v>2</v>
      </c>
      <c r="G61" s="40">
        <v>15</v>
      </c>
      <c r="H61" s="20">
        <v>0</v>
      </c>
      <c r="I61" s="20">
        <v>15</v>
      </c>
      <c r="J61" s="20">
        <v>0</v>
      </c>
      <c r="K61" s="20">
        <v>0</v>
      </c>
      <c r="L61" s="20">
        <v>0</v>
      </c>
      <c r="M61" s="20">
        <v>0</v>
      </c>
      <c r="N61" s="29"/>
    </row>
    <row r="62" spans="1:14" ht="12.75">
      <c r="A62" s="29">
        <v>8</v>
      </c>
      <c r="B62" s="3" t="s">
        <v>49</v>
      </c>
      <c r="C62" s="40"/>
      <c r="D62" s="10">
        <v>3</v>
      </c>
      <c r="E62" s="40"/>
      <c r="F62" s="20">
        <v>3</v>
      </c>
      <c r="G62" s="40">
        <v>22</v>
      </c>
      <c r="H62" s="20">
        <v>8</v>
      </c>
      <c r="I62" s="20">
        <v>6</v>
      </c>
      <c r="J62" s="20">
        <v>8</v>
      </c>
      <c r="K62" s="20">
        <v>0</v>
      </c>
      <c r="L62" s="20">
        <v>0</v>
      </c>
      <c r="M62" s="20">
        <v>0</v>
      </c>
      <c r="N62" s="8"/>
    </row>
    <row r="63" spans="1:14" ht="12.75">
      <c r="A63" s="29">
        <v>9</v>
      </c>
      <c r="B63" s="3" t="s">
        <v>109</v>
      </c>
      <c r="C63" s="40"/>
      <c r="D63" s="10">
        <v>3.4</v>
      </c>
      <c r="E63" s="40"/>
      <c r="F63" s="20">
        <v>2</v>
      </c>
      <c r="G63" s="40">
        <v>30</v>
      </c>
      <c r="H63" s="20">
        <v>15</v>
      </c>
      <c r="I63" s="20">
        <v>0</v>
      </c>
      <c r="J63" s="20">
        <v>0</v>
      </c>
      <c r="K63" s="20">
        <v>15</v>
      </c>
      <c r="L63" s="20">
        <v>0</v>
      </c>
      <c r="M63" s="20">
        <v>0</v>
      </c>
      <c r="N63" s="9" t="s">
        <v>107</v>
      </c>
    </row>
    <row r="64" spans="1:14" ht="12.75">
      <c r="A64" s="29">
        <v>10</v>
      </c>
      <c r="B64" s="3" t="s">
        <v>67</v>
      </c>
      <c r="C64" s="40"/>
      <c r="D64" s="10">
        <v>3</v>
      </c>
      <c r="E64" s="40"/>
      <c r="F64" s="20">
        <v>2</v>
      </c>
      <c r="G64" s="40">
        <v>15</v>
      </c>
      <c r="H64" s="20">
        <v>0</v>
      </c>
      <c r="I64" s="20">
        <v>15</v>
      </c>
      <c r="J64" s="20">
        <v>0</v>
      </c>
      <c r="K64" s="20">
        <v>0</v>
      </c>
      <c r="L64" s="20">
        <v>0</v>
      </c>
      <c r="M64" s="20">
        <v>0</v>
      </c>
      <c r="N64" s="29"/>
    </row>
    <row r="65" spans="1:14" ht="12.75">
      <c r="A65" s="29"/>
      <c r="B65" s="3"/>
      <c r="C65" s="40"/>
      <c r="D65" s="10"/>
      <c r="E65" s="40"/>
      <c r="F65" s="20"/>
      <c r="G65" s="40"/>
      <c r="H65" s="20"/>
      <c r="I65" s="20"/>
      <c r="J65" s="20"/>
      <c r="K65" s="20"/>
      <c r="L65" s="20"/>
      <c r="M65" s="20"/>
      <c r="N65" s="29"/>
    </row>
    <row r="66" spans="1:14" ht="12.75">
      <c r="A66" s="9"/>
      <c r="B66" s="44" t="s">
        <v>34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</row>
    <row r="67" spans="1:14" ht="12.75">
      <c r="A67" s="84">
        <v>11</v>
      </c>
      <c r="B67" s="84" t="s">
        <v>68</v>
      </c>
      <c r="C67" s="85">
        <v>3</v>
      </c>
      <c r="D67" s="86"/>
      <c r="E67" s="85"/>
      <c r="F67" s="85">
        <v>1</v>
      </c>
      <c r="G67" s="85">
        <v>10</v>
      </c>
      <c r="H67" s="85">
        <v>10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9"/>
    </row>
    <row r="68" spans="1:14" ht="12.75">
      <c r="A68" s="84">
        <v>12</v>
      </c>
      <c r="B68" s="84" t="s">
        <v>69</v>
      </c>
      <c r="C68" s="85"/>
      <c r="D68" s="86">
        <v>3</v>
      </c>
      <c r="E68" s="85"/>
      <c r="F68" s="85">
        <v>1</v>
      </c>
      <c r="G68" s="85">
        <v>10</v>
      </c>
      <c r="H68" s="85">
        <v>10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9"/>
    </row>
    <row r="69" spans="1:14" ht="12.75">
      <c r="A69" s="84">
        <v>13</v>
      </c>
      <c r="B69" s="84" t="s">
        <v>70</v>
      </c>
      <c r="C69" s="85"/>
      <c r="D69" s="86">
        <v>3</v>
      </c>
      <c r="E69" s="85"/>
      <c r="F69" s="85">
        <v>1</v>
      </c>
      <c r="G69" s="85">
        <v>6</v>
      </c>
      <c r="H69" s="85">
        <v>6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9"/>
    </row>
    <row r="70" spans="1:14" ht="12.75">
      <c r="A70" s="84">
        <v>14</v>
      </c>
      <c r="B70" s="84" t="s">
        <v>80</v>
      </c>
      <c r="C70" s="85"/>
      <c r="D70" s="86">
        <v>3</v>
      </c>
      <c r="E70" s="85"/>
      <c r="F70" s="85">
        <v>1</v>
      </c>
      <c r="G70" s="85">
        <v>8</v>
      </c>
      <c r="H70" s="85">
        <v>8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9"/>
    </row>
    <row r="71" spans="1:14" ht="12.75">
      <c r="A71" s="84">
        <v>15</v>
      </c>
      <c r="B71" s="84" t="s">
        <v>71</v>
      </c>
      <c r="C71" s="85">
        <v>4</v>
      </c>
      <c r="D71" s="85">
        <v>4</v>
      </c>
      <c r="E71" s="85"/>
      <c r="F71" s="85">
        <v>2</v>
      </c>
      <c r="G71" s="85">
        <v>8</v>
      </c>
      <c r="H71" s="85">
        <v>0</v>
      </c>
      <c r="I71" s="85">
        <v>0</v>
      </c>
      <c r="J71" s="85">
        <v>0</v>
      </c>
      <c r="K71" s="85">
        <v>8</v>
      </c>
      <c r="L71" s="85">
        <v>0</v>
      </c>
      <c r="M71" s="85">
        <v>0</v>
      </c>
      <c r="N71" s="9"/>
    </row>
    <row r="72" spans="1:14" ht="12.75">
      <c r="A72" s="84">
        <v>16</v>
      </c>
      <c r="B72" s="84" t="s">
        <v>81</v>
      </c>
      <c r="C72" s="85"/>
      <c r="D72" s="85">
        <v>4</v>
      </c>
      <c r="E72" s="85"/>
      <c r="F72" s="85">
        <v>2</v>
      </c>
      <c r="G72" s="85">
        <v>10</v>
      </c>
      <c r="H72" s="85">
        <v>0</v>
      </c>
      <c r="I72" s="85">
        <v>0</v>
      </c>
      <c r="J72" s="85">
        <v>0</v>
      </c>
      <c r="K72" s="85">
        <v>10</v>
      </c>
      <c r="L72" s="85">
        <v>0</v>
      </c>
      <c r="M72" s="85">
        <v>0</v>
      </c>
      <c r="N72" s="9"/>
    </row>
    <row r="73" spans="1:14" ht="12.75">
      <c r="A73" s="84">
        <v>17</v>
      </c>
      <c r="B73" s="84" t="s">
        <v>79</v>
      </c>
      <c r="C73" s="85"/>
      <c r="D73" s="85">
        <v>4</v>
      </c>
      <c r="E73" s="85"/>
      <c r="F73" s="85">
        <v>2</v>
      </c>
      <c r="G73" s="85">
        <v>10</v>
      </c>
      <c r="H73" s="85">
        <v>0</v>
      </c>
      <c r="I73" s="85">
        <v>0</v>
      </c>
      <c r="J73" s="85">
        <v>0</v>
      </c>
      <c r="K73" s="85">
        <v>6</v>
      </c>
      <c r="L73" s="85">
        <v>4</v>
      </c>
      <c r="M73" s="85">
        <v>0</v>
      </c>
      <c r="N73" s="9"/>
    </row>
    <row r="74" spans="1:14" ht="12.75">
      <c r="A74" s="14"/>
      <c r="B74" s="14" t="s">
        <v>20</v>
      </c>
      <c r="C74" s="15">
        <f>COUNT(C55:C73)</f>
        <v>5</v>
      </c>
      <c r="D74" s="14"/>
      <c r="E74" s="14"/>
      <c r="F74" s="15">
        <f aca="true" t="shared" si="4" ref="F74:M74">SUM(F55:F73)</f>
        <v>60</v>
      </c>
      <c r="G74" s="15">
        <f t="shared" si="4"/>
        <v>339</v>
      </c>
      <c r="H74" s="15">
        <f t="shared" si="4"/>
        <v>102</v>
      </c>
      <c r="I74" s="15">
        <f t="shared" si="4"/>
        <v>81</v>
      </c>
      <c r="J74" s="15">
        <f t="shared" si="4"/>
        <v>8</v>
      </c>
      <c r="K74" s="15">
        <f t="shared" si="4"/>
        <v>84</v>
      </c>
      <c r="L74" s="15">
        <f t="shared" si="4"/>
        <v>64</v>
      </c>
      <c r="M74" s="15">
        <f t="shared" si="4"/>
        <v>0</v>
      </c>
      <c r="N74" s="14"/>
    </row>
    <row r="75" spans="1:14" ht="12.75">
      <c r="A75" s="18"/>
      <c r="B75" s="18" t="s">
        <v>30</v>
      </c>
      <c r="C75" s="18"/>
      <c r="D75" s="18"/>
      <c r="E75" s="18"/>
      <c r="F75" s="18"/>
      <c r="G75" s="18"/>
      <c r="H75" s="102">
        <f>SUM(H74:J74)</f>
        <v>191</v>
      </c>
      <c r="I75" s="102"/>
      <c r="J75" s="102"/>
      <c r="K75" s="102">
        <f>SUM(K74:M74)</f>
        <v>148</v>
      </c>
      <c r="L75" s="102"/>
      <c r="M75" s="102"/>
      <c r="N75" s="17"/>
    </row>
    <row r="76" spans="1:14" ht="12.75">
      <c r="A76" s="18"/>
      <c r="B76" t="s">
        <v>50</v>
      </c>
      <c r="C76" s="18"/>
      <c r="D76" s="18"/>
      <c r="E76" s="18"/>
      <c r="F76" s="18"/>
      <c r="G76" s="18"/>
      <c r="H76" s="45"/>
      <c r="I76" s="45"/>
      <c r="J76" s="45"/>
      <c r="K76" s="45"/>
      <c r="L76" s="45"/>
      <c r="M76" s="45"/>
      <c r="N76" s="17"/>
    </row>
    <row r="77" spans="1:14" ht="12.75">
      <c r="A77" s="18"/>
      <c r="C77" s="18"/>
      <c r="D77" s="18"/>
      <c r="E77" s="18"/>
      <c r="F77" s="18"/>
      <c r="G77" s="18"/>
      <c r="H77" s="45"/>
      <c r="I77" s="45"/>
      <c r="J77" s="45"/>
      <c r="K77" s="45"/>
      <c r="L77" s="45"/>
      <c r="M77" s="45"/>
      <c r="N77" s="17"/>
    </row>
    <row r="78" spans="1:14" ht="12.75">
      <c r="A78" s="18"/>
      <c r="B78" s="77" t="s">
        <v>28</v>
      </c>
      <c r="C78" s="22"/>
      <c r="D78" s="22"/>
      <c r="E78" s="22"/>
      <c r="F78" s="77">
        <f>SUM(F55:F73)</f>
        <v>60</v>
      </c>
      <c r="G78" s="78" t="s">
        <v>111</v>
      </c>
      <c r="H78" s="78" t="s">
        <v>112</v>
      </c>
      <c r="I78" s="45"/>
      <c r="J78" s="45"/>
      <c r="K78" s="45"/>
      <c r="L78" s="45"/>
      <c r="M78" s="45"/>
      <c r="N78" s="17"/>
    </row>
    <row r="79" spans="1:14" ht="12.75">
      <c r="A79" s="18"/>
      <c r="B79" s="79" t="s">
        <v>115</v>
      </c>
      <c r="C79" s="22"/>
      <c r="D79" s="22"/>
      <c r="E79" s="22"/>
      <c r="F79" s="80">
        <f>SUM(F55:F64)</f>
        <v>50</v>
      </c>
      <c r="G79" s="78">
        <f>+F56+SUM(F59:F64)-13</f>
        <v>26</v>
      </c>
      <c r="H79" s="78">
        <f>F79-G79</f>
        <v>24</v>
      </c>
      <c r="I79" s="45"/>
      <c r="J79" s="45"/>
      <c r="K79" s="45"/>
      <c r="L79" s="45"/>
      <c r="M79" s="45"/>
      <c r="N79" s="17"/>
    </row>
    <row r="80" spans="1:14" ht="12.75">
      <c r="A80" s="18"/>
      <c r="B80" s="79" t="s">
        <v>116</v>
      </c>
      <c r="C80" s="22"/>
      <c r="D80" s="22"/>
      <c r="E80" s="22"/>
      <c r="F80" s="80">
        <f>SUM(F67:F73)</f>
        <v>10</v>
      </c>
      <c r="G80" s="78">
        <f>SUM(F67:F70)</f>
        <v>4</v>
      </c>
      <c r="H80" s="78">
        <f>F80-G80</f>
        <v>6</v>
      </c>
      <c r="I80" s="45"/>
      <c r="J80" s="45"/>
      <c r="K80" s="45"/>
      <c r="L80" s="45"/>
      <c r="M80" s="45"/>
      <c r="N80" s="17"/>
    </row>
    <row r="81" spans="1:14" ht="12.75">
      <c r="A81" s="18"/>
      <c r="B81" s="92"/>
      <c r="C81" s="93"/>
      <c r="D81" s="93"/>
      <c r="E81" s="93"/>
      <c r="G81" s="45">
        <f>SUM(G79:G80)</f>
        <v>30</v>
      </c>
      <c r="H81" s="45">
        <f>SUM(H79:H80)</f>
        <v>30</v>
      </c>
      <c r="I81" s="45"/>
      <c r="J81" s="45"/>
      <c r="K81" s="45"/>
      <c r="L81" s="45"/>
      <c r="M81" s="45"/>
      <c r="N81" s="17"/>
    </row>
    <row r="82" spans="1:14" ht="12.75">
      <c r="A82" s="18"/>
      <c r="B82" s="92" t="s">
        <v>60</v>
      </c>
      <c r="C82" s="93"/>
      <c r="D82" s="93"/>
      <c r="E82" s="93"/>
      <c r="N82" s="17"/>
    </row>
    <row r="83" spans="1:14" ht="12.75">
      <c r="A83" s="18"/>
      <c r="B83" s="39" t="s">
        <v>31</v>
      </c>
      <c r="C83" s="39"/>
      <c r="D83" s="39"/>
      <c r="E83" s="39"/>
      <c r="F83" s="39">
        <f>SUM(F55:F55)</f>
        <v>4</v>
      </c>
      <c r="G83" s="39">
        <f>SUM(G55:G55)</f>
        <v>30</v>
      </c>
      <c r="H83" s="39">
        <f aca="true" t="shared" si="5" ref="H83:M83">SUM(H55:H55)</f>
        <v>0</v>
      </c>
      <c r="I83" s="39">
        <f t="shared" si="5"/>
        <v>0</v>
      </c>
      <c r="J83" s="39">
        <f t="shared" si="5"/>
        <v>0</v>
      </c>
      <c r="K83" s="39">
        <f t="shared" si="5"/>
        <v>15</v>
      </c>
      <c r="L83" s="39">
        <f t="shared" si="5"/>
        <v>15</v>
      </c>
      <c r="M83" s="39">
        <f t="shared" si="5"/>
        <v>0</v>
      </c>
      <c r="N83" s="17"/>
    </row>
    <row r="84" spans="1:14" ht="12.75">
      <c r="A84" s="18"/>
      <c r="B84" s="27" t="s">
        <v>32</v>
      </c>
      <c r="C84" s="27"/>
      <c r="D84" s="27"/>
      <c r="E84" s="27"/>
      <c r="F84" s="27">
        <f>SUM(F56:F58)</f>
        <v>14</v>
      </c>
      <c r="G84" s="27">
        <f>SUM(G56:G58)</f>
        <v>90</v>
      </c>
      <c r="H84" s="27">
        <f aca="true" t="shared" si="6" ref="H84:M84">SUM(H56:H58)</f>
        <v>30</v>
      </c>
      <c r="I84" s="27">
        <f t="shared" si="6"/>
        <v>15</v>
      </c>
      <c r="J84" s="27">
        <f t="shared" si="6"/>
        <v>0</v>
      </c>
      <c r="K84" s="27">
        <f t="shared" si="6"/>
        <v>30</v>
      </c>
      <c r="L84" s="27">
        <f t="shared" si="6"/>
        <v>15</v>
      </c>
      <c r="M84" s="27">
        <f t="shared" si="6"/>
        <v>0</v>
      </c>
      <c r="N84" s="17"/>
    </row>
    <row r="85" spans="2:13" ht="12.75">
      <c r="B85" s="43" t="s">
        <v>33</v>
      </c>
      <c r="F85">
        <f>SUM(F83:F84)</f>
        <v>18</v>
      </c>
      <c r="G85">
        <f>SUM(G83:G84)</f>
        <v>120</v>
      </c>
      <c r="H85">
        <f aca="true" t="shared" si="7" ref="H85:M85">SUM(H83:H84)</f>
        <v>30</v>
      </c>
      <c r="I85">
        <f t="shared" si="7"/>
        <v>15</v>
      </c>
      <c r="J85">
        <f t="shared" si="7"/>
        <v>0</v>
      </c>
      <c r="K85">
        <f t="shared" si="7"/>
        <v>45</v>
      </c>
      <c r="L85">
        <f t="shared" si="7"/>
        <v>30</v>
      </c>
      <c r="M85">
        <f t="shared" si="7"/>
        <v>0</v>
      </c>
    </row>
    <row r="86" ht="12.75">
      <c r="B86" s="43"/>
    </row>
    <row r="87" ht="12.75">
      <c r="B87" s="43"/>
    </row>
    <row r="88" ht="12.75">
      <c r="B88" s="43"/>
    </row>
    <row r="89" ht="12.75">
      <c r="B89" s="43"/>
    </row>
    <row r="91" spans="2:5" ht="12.75">
      <c r="B91" t="s">
        <v>60</v>
      </c>
      <c r="D91" t="s">
        <v>77</v>
      </c>
      <c r="E91" t="s">
        <v>74</v>
      </c>
    </row>
    <row r="92" spans="2:13" s="39" customFormat="1" ht="12.75">
      <c r="B92" s="39" t="s">
        <v>31</v>
      </c>
      <c r="D92" s="39">
        <v>165</v>
      </c>
      <c r="E92" s="39">
        <v>20</v>
      </c>
      <c r="F92" s="39">
        <f aca="true" t="shared" si="8" ref="F92:M93">+F41+F83</f>
        <v>24</v>
      </c>
      <c r="G92" s="39">
        <f t="shared" si="8"/>
        <v>179</v>
      </c>
      <c r="H92" s="39">
        <f t="shared" si="8"/>
        <v>15</v>
      </c>
      <c r="I92" s="39">
        <f t="shared" si="8"/>
        <v>15</v>
      </c>
      <c r="J92" s="39">
        <f t="shared" si="8"/>
        <v>0</v>
      </c>
      <c r="K92" s="39">
        <f t="shared" si="8"/>
        <v>90</v>
      </c>
      <c r="L92" s="39">
        <f t="shared" si="8"/>
        <v>45</v>
      </c>
      <c r="M92" s="39">
        <f t="shared" si="8"/>
        <v>14</v>
      </c>
    </row>
    <row r="93" spans="2:13" s="27" customFormat="1" ht="12.75">
      <c r="B93" s="27" t="s">
        <v>32</v>
      </c>
      <c r="D93" s="27">
        <v>180</v>
      </c>
      <c r="E93" s="27">
        <v>21</v>
      </c>
      <c r="F93" s="27">
        <f t="shared" si="8"/>
        <v>35</v>
      </c>
      <c r="G93" s="27">
        <f t="shared" si="8"/>
        <v>279</v>
      </c>
      <c r="H93" s="27">
        <f t="shared" si="8"/>
        <v>91</v>
      </c>
      <c r="I93" s="27">
        <f t="shared" si="8"/>
        <v>59</v>
      </c>
      <c r="J93" s="27">
        <f t="shared" si="8"/>
        <v>24</v>
      </c>
      <c r="K93" s="27">
        <f t="shared" si="8"/>
        <v>60</v>
      </c>
      <c r="L93" s="27">
        <f t="shared" si="8"/>
        <v>45</v>
      </c>
      <c r="M93" s="27">
        <f t="shared" si="8"/>
        <v>0</v>
      </c>
    </row>
    <row r="94" spans="2:13" ht="12.75">
      <c r="B94" s="57" t="s">
        <v>33</v>
      </c>
      <c r="D94" s="58">
        <f>+SUM(D92:D93)</f>
        <v>345</v>
      </c>
      <c r="E94" s="58">
        <f>+SUM(E92:E93)</f>
        <v>41</v>
      </c>
      <c r="F94" s="58">
        <f>+SUM(F92:F93)</f>
        <v>59</v>
      </c>
      <c r="G94" s="58">
        <f aca="true" t="shared" si="9" ref="G94:M94">+SUM(G92:G93)</f>
        <v>458</v>
      </c>
      <c r="H94" s="58">
        <f t="shared" si="9"/>
        <v>106</v>
      </c>
      <c r="I94" s="58">
        <f t="shared" si="9"/>
        <v>74</v>
      </c>
      <c r="J94" s="58">
        <f t="shared" si="9"/>
        <v>24</v>
      </c>
      <c r="K94" s="58">
        <f t="shared" si="9"/>
        <v>150</v>
      </c>
      <c r="L94" s="58">
        <f t="shared" si="9"/>
        <v>90</v>
      </c>
      <c r="M94" s="58">
        <f t="shared" si="9"/>
        <v>14</v>
      </c>
    </row>
    <row r="96" spans="2:8" ht="12.75">
      <c r="B96" s="45" t="s">
        <v>78</v>
      </c>
      <c r="C96" s="18"/>
      <c r="D96" s="18"/>
      <c r="E96" s="18"/>
      <c r="F96" s="18"/>
      <c r="G96" s="18"/>
      <c r="H96" s="18"/>
    </row>
    <row r="97" spans="2:8" ht="12.75">
      <c r="B97" s="18"/>
      <c r="C97" s="45" t="s">
        <v>33</v>
      </c>
      <c r="D97" s="45" t="s">
        <v>27</v>
      </c>
      <c r="E97" s="45" t="s">
        <v>115</v>
      </c>
      <c r="F97" s="45" t="s">
        <v>27</v>
      </c>
      <c r="G97" s="45" t="s">
        <v>116</v>
      </c>
      <c r="H97" s="45" t="s">
        <v>27</v>
      </c>
    </row>
    <row r="98" spans="2:8" ht="12.75">
      <c r="B98" s="45" t="s">
        <v>35</v>
      </c>
      <c r="C98" s="18">
        <f>+E98+G98</f>
        <v>448</v>
      </c>
      <c r="D98" s="62">
        <f>+C98/$C101</f>
        <v>0.49777777777777776</v>
      </c>
      <c r="E98" s="18">
        <f>SUM(H12:H26)+SUM(K12:K26)+SUM(H55:H64)+SUM(K55:K64)</f>
        <v>346</v>
      </c>
      <c r="F98" s="62">
        <f>+E98/$E101</f>
        <v>0.45526315789473687</v>
      </c>
      <c r="G98" s="63">
        <f>SUM(H28:H33)+SUM(K28:K33)+SUM(H67:H73)+SUM(K67:K73)</f>
        <v>102</v>
      </c>
      <c r="H98" s="62">
        <f>+G98/$G101</f>
        <v>0.7285714285714285</v>
      </c>
    </row>
    <row r="99" spans="2:8" ht="12.75">
      <c r="B99" s="45" t="s">
        <v>36</v>
      </c>
      <c r="C99" s="18">
        <f>+E99+G99</f>
        <v>385</v>
      </c>
      <c r="D99" s="62">
        <f>+C99/$C101</f>
        <v>0.42777777777777776</v>
      </c>
      <c r="E99" s="18">
        <f>SUM(I12:I26)+SUM(L12:L26)+SUM(I55:I64)+SUM(L55:L64)</f>
        <v>347</v>
      </c>
      <c r="F99" s="62">
        <f>+E99/$E101</f>
        <v>0.45657894736842103</v>
      </c>
      <c r="G99" s="63">
        <f>SUM(I28:I33)+SUM(L28:L33)+SUM(I67:I73)+SUM(L67:L73)</f>
        <v>38</v>
      </c>
      <c r="H99" s="62">
        <f>+G99/$G101</f>
        <v>0.2714285714285714</v>
      </c>
    </row>
    <row r="100" spans="2:8" ht="12.75">
      <c r="B100" s="45" t="s">
        <v>37</v>
      </c>
      <c r="C100" s="18">
        <f>+E100+G100</f>
        <v>67</v>
      </c>
      <c r="D100" s="62">
        <f>+C100/$C101</f>
        <v>0.07444444444444444</v>
      </c>
      <c r="E100" s="63">
        <f>SUM(J12:J26)+SUM(M12:M26)+SUM(J55:J64)+SUM(M55:M64)</f>
        <v>67</v>
      </c>
      <c r="F100" s="62">
        <f>+E100/$E101</f>
        <v>0.0881578947368421</v>
      </c>
      <c r="G100" s="63">
        <f>SUM(J28:J33)+SUM(M28:M33)+SUM(J67:J73)+SUM(M67:M73)</f>
        <v>0</v>
      </c>
      <c r="H100" s="62">
        <f>+G100/$G101</f>
        <v>0</v>
      </c>
    </row>
    <row r="101" spans="2:8" ht="12.75">
      <c r="B101" s="45" t="s">
        <v>33</v>
      </c>
      <c r="C101" s="18">
        <f>+E101+G101</f>
        <v>900</v>
      </c>
      <c r="D101" s="62">
        <f>+C101/$C101</f>
        <v>1</v>
      </c>
      <c r="E101" s="18">
        <f>SUM(E98:E100)</f>
        <v>760</v>
      </c>
      <c r="F101" s="62">
        <f>+E101/$E101</f>
        <v>1</v>
      </c>
      <c r="G101" s="63">
        <f>SUM(G98:G100)</f>
        <v>140</v>
      </c>
      <c r="H101" s="62">
        <f>+G101/$G101</f>
        <v>1</v>
      </c>
    </row>
    <row r="105" spans="3:4" ht="12.75">
      <c r="C105" s="82" t="s">
        <v>118</v>
      </c>
      <c r="D105" s="82" t="s">
        <v>27</v>
      </c>
    </row>
    <row r="106" spans="2:4" ht="12.75">
      <c r="B106" s="18" t="s">
        <v>119</v>
      </c>
      <c r="C106" s="63">
        <f>+G23+G26+G60+G63+G64+G101</f>
        <v>290</v>
      </c>
      <c r="D106" s="83">
        <f>(C106/C101)*100</f>
        <v>32.22222222222222</v>
      </c>
    </row>
    <row r="107" spans="2:4" ht="12.75">
      <c r="B107" s="18"/>
      <c r="C107" s="63"/>
      <c r="D107" s="83"/>
    </row>
  </sheetData>
  <sheetProtection/>
  <mergeCells count="24">
    <mergeCell ref="A52:A54"/>
    <mergeCell ref="B52:B54"/>
    <mergeCell ref="C52:E52"/>
    <mergeCell ref="G52:M52"/>
    <mergeCell ref="H53:J53"/>
    <mergeCell ref="K75:M75"/>
    <mergeCell ref="B82:E82"/>
    <mergeCell ref="F53:F54"/>
    <mergeCell ref="B81:E81"/>
    <mergeCell ref="B40:E40"/>
    <mergeCell ref="G35:I35"/>
    <mergeCell ref="B39:E39"/>
    <mergeCell ref="H75:J75"/>
    <mergeCell ref="F10:F11"/>
    <mergeCell ref="H10:J10"/>
    <mergeCell ref="K10:M10"/>
    <mergeCell ref="A9:A11"/>
    <mergeCell ref="B9:B11"/>
    <mergeCell ref="C9:E9"/>
    <mergeCell ref="G9:M9"/>
    <mergeCell ref="N52:N54"/>
    <mergeCell ref="J35:L35"/>
    <mergeCell ref="K53:M53"/>
    <mergeCell ref="N9:N1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1" customFormat="1" ht="15.75">
      <c r="A1" s="81" t="s">
        <v>129</v>
      </c>
    </row>
    <row r="3" spans="2:7" ht="12.75">
      <c r="B3" s="18" t="s">
        <v>114</v>
      </c>
      <c r="E3" s="23" t="s">
        <v>23</v>
      </c>
      <c r="F3" s="23" t="s">
        <v>0</v>
      </c>
      <c r="G3" s="23"/>
    </row>
    <row r="4" spans="2:7" ht="12.75">
      <c r="B4" t="s">
        <v>1</v>
      </c>
      <c r="E4" s="61">
        <f>G4/G7</f>
        <v>0.4954627949183303</v>
      </c>
      <c r="F4" s="23" t="s">
        <v>24</v>
      </c>
      <c r="G4" s="23">
        <f>H33+K33</f>
        <v>273</v>
      </c>
    </row>
    <row r="5" spans="2:7" ht="12.75">
      <c r="B5" t="s">
        <v>66</v>
      </c>
      <c r="E5" s="61">
        <f>G5/G7</f>
        <v>0.397459165154265</v>
      </c>
      <c r="F5" s="23" t="s">
        <v>25</v>
      </c>
      <c r="G5" s="23">
        <f>I33+L33</f>
        <v>219</v>
      </c>
    </row>
    <row r="6" spans="2:7" ht="12.75">
      <c r="B6" t="s">
        <v>44</v>
      </c>
      <c r="E6" s="61">
        <f>G6/G7</f>
        <v>0.10707803992740472</v>
      </c>
      <c r="F6" s="23" t="s">
        <v>26</v>
      </c>
      <c r="G6" s="23">
        <f>J33+M33</f>
        <v>59</v>
      </c>
    </row>
    <row r="7" spans="2:7" ht="12.75">
      <c r="B7" t="s">
        <v>75</v>
      </c>
      <c r="E7" s="61">
        <f>SUM(E4:E6)</f>
        <v>1</v>
      </c>
      <c r="F7" s="23" t="s">
        <v>3</v>
      </c>
      <c r="G7" s="23">
        <f>SUM(G4:G6)</f>
        <v>551</v>
      </c>
    </row>
    <row r="8" ht="12.75">
      <c r="B8" t="s">
        <v>82</v>
      </c>
    </row>
    <row r="9" spans="1:14" ht="12.75">
      <c r="A9" s="114" t="s">
        <v>21</v>
      </c>
      <c r="B9" s="114" t="s">
        <v>4</v>
      </c>
      <c r="C9" s="105" t="s">
        <v>5</v>
      </c>
      <c r="D9" s="105"/>
      <c r="E9" s="105"/>
      <c r="F9" s="1" t="s">
        <v>29</v>
      </c>
      <c r="G9" s="105" t="s">
        <v>7</v>
      </c>
      <c r="H9" s="104"/>
      <c r="I9" s="104"/>
      <c r="J9" s="104"/>
      <c r="K9" s="104"/>
      <c r="L9" s="104"/>
      <c r="M9" s="104"/>
      <c r="N9" s="111" t="s">
        <v>8</v>
      </c>
    </row>
    <row r="10" spans="1:14" ht="12.75">
      <c r="A10" s="115"/>
      <c r="B10" s="115"/>
      <c r="C10" s="2" t="s">
        <v>9</v>
      </c>
      <c r="D10" s="2" t="s">
        <v>10</v>
      </c>
      <c r="E10" s="3" t="s">
        <v>11</v>
      </c>
      <c r="F10" s="101" t="s">
        <v>28</v>
      </c>
      <c r="G10" s="3" t="s">
        <v>3</v>
      </c>
      <c r="H10" s="99" t="s">
        <v>12</v>
      </c>
      <c r="I10" s="100"/>
      <c r="J10" s="101"/>
      <c r="K10" s="99" t="s">
        <v>13</v>
      </c>
      <c r="L10" s="100"/>
      <c r="M10" s="101"/>
      <c r="N10" s="112"/>
    </row>
    <row r="11" spans="1:14" ht="12.75">
      <c r="A11" s="116"/>
      <c r="B11" s="116"/>
      <c r="C11" s="6"/>
      <c r="D11" s="6" t="s">
        <v>14</v>
      </c>
      <c r="E11" s="7" t="s">
        <v>15</v>
      </c>
      <c r="F11" s="101"/>
      <c r="G11" s="7" t="s">
        <v>16</v>
      </c>
      <c r="H11" s="4" t="s">
        <v>17</v>
      </c>
      <c r="I11" s="8" t="s">
        <v>18</v>
      </c>
      <c r="J11" s="8" t="s">
        <v>19</v>
      </c>
      <c r="K11" s="8" t="s">
        <v>17</v>
      </c>
      <c r="L11" s="8" t="s">
        <v>18</v>
      </c>
      <c r="M11" s="8" t="s">
        <v>19</v>
      </c>
      <c r="N11" s="113"/>
    </row>
    <row r="12" spans="1:14" ht="12.75">
      <c r="A12" s="52">
        <v>1</v>
      </c>
      <c r="B12" s="50" t="s">
        <v>38</v>
      </c>
      <c r="C12" s="51">
        <v>1</v>
      </c>
      <c r="D12" s="51">
        <v>1</v>
      </c>
      <c r="E12" s="36"/>
      <c r="F12" s="48">
        <v>4</v>
      </c>
      <c r="G12" s="33">
        <v>30</v>
      </c>
      <c r="H12" s="48">
        <v>15</v>
      </c>
      <c r="I12" s="34">
        <v>15</v>
      </c>
      <c r="J12" s="34">
        <v>0</v>
      </c>
      <c r="K12" s="34">
        <v>0</v>
      </c>
      <c r="L12" s="34">
        <v>0</v>
      </c>
      <c r="M12" s="34">
        <v>0</v>
      </c>
      <c r="N12" s="32"/>
    </row>
    <row r="13" spans="1:14" ht="12.75">
      <c r="A13" s="52">
        <v>2</v>
      </c>
      <c r="B13" s="50" t="s">
        <v>51</v>
      </c>
      <c r="C13" s="51"/>
      <c r="D13" s="51">
        <v>2</v>
      </c>
      <c r="E13" s="36"/>
      <c r="F13" s="48">
        <v>4</v>
      </c>
      <c r="G13" s="33">
        <v>30</v>
      </c>
      <c r="H13" s="48">
        <v>0</v>
      </c>
      <c r="I13" s="34">
        <v>0</v>
      </c>
      <c r="J13" s="34">
        <v>0</v>
      </c>
      <c r="K13" s="34">
        <v>30</v>
      </c>
      <c r="L13" s="34">
        <v>0</v>
      </c>
      <c r="M13" s="34">
        <v>0</v>
      </c>
      <c r="N13" s="32"/>
    </row>
    <row r="14" spans="1:14" ht="12.75">
      <c r="A14" s="52">
        <v>3</v>
      </c>
      <c r="B14" s="50" t="s">
        <v>52</v>
      </c>
      <c r="C14" s="51">
        <v>2</v>
      </c>
      <c r="D14" s="51">
        <v>2</v>
      </c>
      <c r="E14" s="36"/>
      <c r="F14" s="48">
        <v>6</v>
      </c>
      <c r="G14" s="33">
        <v>44</v>
      </c>
      <c r="H14" s="48">
        <v>0</v>
      </c>
      <c r="I14" s="34">
        <v>0</v>
      </c>
      <c r="J14" s="34">
        <v>0</v>
      </c>
      <c r="K14" s="34">
        <v>15</v>
      </c>
      <c r="L14" s="34">
        <v>15</v>
      </c>
      <c r="M14" s="34">
        <v>14</v>
      </c>
      <c r="N14" s="32"/>
    </row>
    <row r="15" spans="1:14" ht="12.75">
      <c r="A15" s="53">
        <v>4</v>
      </c>
      <c r="B15" s="32" t="s">
        <v>53</v>
      </c>
      <c r="C15" s="33"/>
      <c r="D15" s="33">
        <v>2</v>
      </c>
      <c r="E15" s="33"/>
      <c r="F15" s="34">
        <v>6</v>
      </c>
      <c r="G15" s="33">
        <v>45</v>
      </c>
      <c r="H15" s="34">
        <v>0</v>
      </c>
      <c r="I15" s="34">
        <v>0</v>
      </c>
      <c r="J15" s="34">
        <v>0</v>
      </c>
      <c r="K15" s="34">
        <v>30</v>
      </c>
      <c r="L15" s="34">
        <v>15</v>
      </c>
      <c r="M15" s="34">
        <v>0</v>
      </c>
      <c r="N15" s="32"/>
    </row>
    <row r="16" spans="1:14" ht="12.75">
      <c r="A16" s="54">
        <v>5</v>
      </c>
      <c r="B16" s="24" t="s">
        <v>54</v>
      </c>
      <c r="C16" s="25"/>
      <c r="D16" s="41">
        <v>1</v>
      </c>
      <c r="E16" s="25"/>
      <c r="F16" s="25">
        <v>3</v>
      </c>
      <c r="G16" s="25">
        <v>26</v>
      </c>
      <c r="H16" s="25">
        <v>11</v>
      </c>
      <c r="I16" s="25">
        <v>15</v>
      </c>
      <c r="J16" s="25">
        <v>0</v>
      </c>
      <c r="K16" s="25">
        <v>0</v>
      </c>
      <c r="L16" s="25">
        <v>0</v>
      </c>
      <c r="M16" s="25">
        <v>0</v>
      </c>
      <c r="N16" s="24"/>
    </row>
    <row r="17" spans="1:14" ht="12.75">
      <c r="A17" s="24">
        <v>6</v>
      </c>
      <c r="B17" s="24" t="s">
        <v>40</v>
      </c>
      <c r="C17" s="25"/>
      <c r="D17" s="41">
        <v>1</v>
      </c>
      <c r="E17" s="25"/>
      <c r="F17" s="25">
        <v>3</v>
      </c>
      <c r="G17" s="25">
        <v>28</v>
      </c>
      <c r="H17" s="25">
        <v>15</v>
      </c>
      <c r="I17" s="25">
        <v>2</v>
      </c>
      <c r="J17" s="25">
        <v>11</v>
      </c>
      <c r="K17" s="25">
        <v>0</v>
      </c>
      <c r="L17" s="25">
        <v>0</v>
      </c>
      <c r="M17" s="25">
        <v>0</v>
      </c>
      <c r="N17" s="25"/>
    </row>
    <row r="18" spans="1:14" ht="12.75">
      <c r="A18" s="24">
        <v>7</v>
      </c>
      <c r="B18" s="24" t="s">
        <v>62</v>
      </c>
      <c r="C18" s="25">
        <v>1</v>
      </c>
      <c r="D18" s="25">
        <v>1</v>
      </c>
      <c r="E18" s="25"/>
      <c r="F18" s="25">
        <v>3</v>
      </c>
      <c r="G18" s="25">
        <v>25</v>
      </c>
      <c r="H18" s="25">
        <v>10</v>
      </c>
      <c r="I18" s="25">
        <v>15</v>
      </c>
      <c r="J18" s="25">
        <v>0</v>
      </c>
      <c r="K18" s="25">
        <v>0</v>
      </c>
      <c r="L18" s="25">
        <v>0</v>
      </c>
      <c r="M18" s="25">
        <v>0</v>
      </c>
      <c r="N18" s="24"/>
    </row>
    <row r="19" spans="1:14" ht="12.75">
      <c r="A19" s="24">
        <v>8</v>
      </c>
      <c r="B19" s="24" t="s">
        <v>55</v>
      </c>
      <c r="C19" s="25"/>
      <c r="D19" s="41">
        <v>1</v>
      </c>
      <c r="E19" s="25"/>
      <c r="F19" s="25">
        <v>3</v>
      </c>
      <c r="G19" s="25">
        <v>30</v>
      </c>
      <c r="H19" s="25">
        <v>15</v>
      </c>
      <c r="I19" s="25">
        <v>2</v>
      </c>
      <c r="J19" s="25">
        <v>13</v>
      </c>
      <c r="K19" s="25">
        <v>0</v>
      </c>
      <c r="L19" s="25">
        <v>0</v>
      </c>
      <c r="M19" s="25">
        <v>0</v>
      </c>
      <c r="N19" s="25"/>
    </row>
    <row r="20" spans="1:14" ht="12.75">
      <c r="A20" s="24">
        <v>9</v>
      </c>
      <c r="B20" s="24" t="s">
        <v>56</v>
      </c>
      <c r="C20" s="25">
        <v>1</v>
      </c>
      <c r="D20" s="41">
        <v>1</v>
      </c>
      <c r="E20" s="25"/>
      <c r="F20" s="25">
        <v>3</v>
      </c>
      <c r="G20" s="25">
        <v>20</v>
      </c>
      <c r="H20" s="25">
        <v>10</v>
      </c>
      <c r="I20" s="25">
        <v>10</v>
      </c>
      <c r="J20" s="25">
        <v>0</v>
      </c>
      <c r="K20" s="25">
        <v>0</v>
      </c>
      <c r="L20" s="25">
        <v>0</v>
      </c>
      <c r="M20" s="25">
        <v>0</v>
      </c>
      <c r="N20" s="24"/>
    </row>
    <row r="21" spans="1:14" ht="12.75">
      <c r="A21" s="24">
        <v>10</v>
      </c>
      <c r="B21" s="24" t="s">
        <v>63</v>
      </c>
      <c r="C21" s="25">
        <v>2</v>
      </c>
      <c r="D21" s="41">
        <v>2</v>
      </c>
      <c r="E21" s="25"/>
      <c r="F21" s="25">
        <v>6</v>
      </c>
      <c r="G21" s="25">
        <v>60</v>
      </c>
      <c r="H21" s="25">
        <v>0</v>
      </c>
      <c r="I21" s="25">
        <v>0</v>
      </c>
      <c r="J21" s="25">
        <v>0</v>
      </c>
      <c r="K21" s="25">
        <v>30</v>
      </c>
      <c r="L21" s="25">
        <v>30</v>
      </c>
      <c r="M21" s="25">
        <v>0</v>
      </c>
      <c r="N21" s="24"/>
    </row>
    <row r="22" spans="1:14" ht="12.75">
      <c r="A22" s="29">
        <v>11</v>
      </c>
      <c r="B22" s="9" t="s">
        <v>39</v>
      </c>
      <c r="C22" s="20">
        <v>2</v>
      </c>
      <c r="D22" s="10">
        <v>2</v>
      </c>
      <c r="E22" s="20"/>
      <c r="F22" s="20">
        <v>2</v>
      </c>
      <c r="G22" s="20">
        <v>26</v>
      </c>
      <c r="H22" s="20">
        <v>0</v>
      </c>
      <c r="I22" s="20">
        <v>0</v>
      </c>
      <c r="J22" s="20">
        <v>0</v>
      </c>
      <c r="K22" s="20">
        <v>8</v>
      </c>
      <c r="L22" s="20">
        <v>6</v>
      </c>
      <c r="M22" s="20">
        <v>12</v>
      </c>
      <c r="N22" s="8"/>
    </row>
    <row r="23" spans="1:14" ht="12.75">
      <c r="A23" s="29">
        <v>12</v>
      </c>
      <c r="B23" s="9" t="s">
        <v>41</v>
      </c>
      <c r="C23" s="20"/>
      <c r="D23" s="40"/>
      <c r="E23" s="8" t="s">
        <v>83</v>
      </c>
      <c r="F23" s="20">
        <v>0</v>
      </c>
      <c r="G23" s="20">
        <v>30</v>
      </c>
      <c r="H23" s="20">
        <v>0</v>
      </c>
      <c r="I23" s="20">
        <v>15</v>
      </c>
      <c r="J23" s="20">
        <v>0</v>
      </c>
      <c r="K23" s="20">
        <v>0</v>
      </c>
      <c r="L23" s="20">
        <v>15</v>
      </c>
      <c r="M23" s="20">
        <v>0</v>
      </c>
      <c r="N23" s="37"/>
    </row>
    <row r="24" spans="1:14" ht="12.75">
      <c r="A24" s="29">
        <v>13</v>
      </c>
      <c r="B24" s="9" t="s">
        <v>57</v>
      </c>
      <c r="C24" s="20"/>
      <c r="D24" s="10">
        <v>2</v>
      </c>
      <c r="E24" s="20"/>
      <c r="F24" s="20">
        <v>3</v>
      </c>
      <c r="G24" s="20">
        <v>30</v>
      </c>
      <c r="H24" s="20">
        <v>0</v>
      </c>
      <c r="I24" s="20">
        <v>0</v>
      </c>
      <c r="J24" s="20">
        <v>0</v>
      </c>
      <c r="K24" s="20">
        <v>15</v>
      </c>
      <c r="L24" s="20">
        <v>15</v>
      </c>
      <c r="M24" s="20">
        <v>0</v>
      </c>
      <c r="N24" s="37"/>
    </row>
    <row r="25" spans="1:14" ht="12.75">
      <c r="A25" s="29">
        <v>14</v>
      </c>
      <c r="B25" s="9" t="s">
        <v>42</v>
      </c>
      <c r="C25" s="20"/>
      <c r="D25" s="8">
        <v>1</v>
      </c>
      <c r="E25" s="20"/>
      <c r="F25" s="20">
        <v>3</v>
      </c>
      <c r="G25" s="20">
        <v>29</v>
      </c>
      <c r="H25" s="30">
        <v>14</v>
      </c>
      <c r="I25" s="30">
        <v>6</v>
      </c>
      <c r="J25" s="30">
        <v>9</v>
      </c>
      <c r="K25" s="30">
        <v>0</v>
      </c>
      <c r="L25" s="30">
        <v>0</v>
      </c>
      <c r="M25" s="30">
        <v>0</v>
      </c>
      <c r="N25" s="8"/>
    </row>
    <row r="26" spans="1:14" ht="12.75">
      <c r="A26" s="29">
        <v>15</v>
      </c>
      <c r="B26" s="29" t="s">
        <v>67</v>
      </c>
      <c r="C26" s="20"/>
      <c r="D26" s="10" t="s">
        <v>83</v>
      </c>
      <c r="E26" s="20"/>
      <c r="F26" s="20">
        <v>1</v>
      </c>
      <c r="G26" s="20">
        <v>30</v>
      </c>
      <c r="H26" s="20">
        <v>0</v>
      </c>
      <c r="I26" s="20">
        <v>15</v>
      </c>
      <c r="J26" s="20">
        <v>0</v>
      </c>
      <c r="K26" s="20">
        <v>0</v>
      </c>
      <c r="L26" s="20">
        <v>15</v>
      </c>
      <c r="M26" s="20">
        <v>0</v>
      </c>
      <c r="N26" s="8" t="s">
        <v>113</v>
      </c>
    </row>
    <row r="27" spans="1:14" ht="12.75">
      <c r="A27" s="9"/>
      <c r="B27" s="44" t="s">
        <v>34</v>
      </c>
      <c r="C27" s="8"/>
      <c r="D27" s="8"/>
      <c r="E27" s="8"/>
      <c r="F27" s="8"/>
      <c r="G27" s="8"/>
      <c r="H27" s="11"/>
      <c r="I27" s="11"/>
      <c r="J27" s="11"/>
      <c r="K27" s="11"/>
      <c r="L27" s="11"/>
      <c r="M27" s="11"/>
      <c r="N27" s="9"/>
    </row>
    <row r="28" spans="1:14" s="72" customFormat="1" ht="25.5">
      <c r="A28" s="69">
        <v>16</v>
      </c>
      <c r="B28" s="65" t="s">
        <v>97</v>
      </c>
      <c r="C28" s="70"/>
      <c r="D28" s="71">
        <v>1</v>
      </c>
      <c r="E28" s="71"/>
      <c r="F28" s="71">
        <v>2</v>
      </c>
      <c r="G28" s="71">
        <v>12</v>
      </c>
      <c r="H28" s="71">
        <v>12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69"/>
    </row>
    <row r="29" spans="1:14" ht="12.75">
      <c r="A29" s="9">
        <v>17</v>
      </c>
      <c r="B29" s="29" t="s">
        <v>98</v>
      </c>
      <c r="C29" s="46"/>
      <c r="D29" s="8">
        <v>1</v>
      </c>
      <c r="E29" s="8"/>
      <c r="F29" s="8">
        <v>3</v>
      </c>
      <c r="G29" s="8">
        <v>13</v>
      </c>
      <c r="H29" s="8">
        <v>8</v>
      </c>
      <c r="I29" s="8">
        <v>5</v>
      </c>
      <c r="J29" s="8">
        <v>0</v>
      </c>
      <c r="K29" s="8">
        <v>0</v>
      </c>
      <c r="L29" s="8">
        <v>0</v>
      </c>
      <c r="M29" s="8">
        <v>0</v>
      </c>
      <c r="N29" s="9"/>
    </row>
    <row r="30" spans="1:14" ht="12.75">
      <c r="A30" s="9">
        <v>18</v>
      </c>
      <c r="B30" s="9" t="s">
        <v>103</v>
      </c>
      <c r="C30" s="68">
        <v>2</v>
      </c>
      <c r="D30" s="8">
        <v>2</v>
      </c>
      <c r="E30" s="8"/>
      <c r="F30" s="8">
        <v>3</v>
      </c>
      <c r="G30" s="8">
        <v>18</v>
      </c>
      <c r="H30" s="8">
        <v>0</v>
      </c>
      <c r="I30" s="8">
        <v>0</v>
      </c>
      <c r="J30" s="8">
        <v>0</v>
      </c>
      <c r="K30" s="8">
        <v>10</v>
      </c>
      <c r="L30" s="8">
        <v>8</v>
      </c>
      <c r="M30" s="8">
        <v>0</v>
      </c>
      <c r="N30" s="9"/>
    </row>
    <row r="31" spans="1:14" s="67" customFormat="1" ht="25.5">
      <c r="A31" s="65">
        <v>19</v>
      </c>
      <c r="B31" s="69" t="s">
        <v>102</v>
      </c>
      <c r="C31" s="66"/>
      <c r="D31" s="66">
        <v>2</v>
      </c>
      <c r="E31" s="66"/>
      <c r="F31" s="66">
        <v>1</v>
      </c>
      <c r="G31" s="66">
        <v>13</v>
      </c>
      <c r="H31" s="66">
        <v>0</v>
      </c>
      <c r="I31" s="66">
        <v>0</v>
      </c>
      <c r="J31" s="66">
        <v>0</v>
      </c>
      <c r="K31" s="66">
        <v>13</v>
      </c>
      <c r="L31" s="66">
        <v>0</v>
      </c>
      <c r="M31" s="66">
        <v>0</v>
      </c>
      <c r="N31" s="65"/>
    </row>
    <row r="32" spans="1:14" ht="12.75">
      <c r="A32" s="9">
        <v>20</v>
      </c>
      <c r="B32" s="9" t="s">
        <v>99</v>
      </c>
      <c r="C32" s="8"/>
      <c r="D32" s="8">
        <v>2</v>
      </c>
      <c r="E32" s="8"/>
      <c r="F32" s="8">
        <v>1</v>
      </c>
      <c r="G32" s="8">
        <v>12</v>
      </c>
      <c r="H32" s="8">
        <v>0</v>
      </c>
      <c r="I32" s="8">
        <v>0</v>
      </c>
      <c r="J32" s="8">
        <v>0</v>
      </c>
      <c r="K32" s="8">
        <v>12</v>
      </c>
      <c r="L32" s="8">
        <v>0</v>
      </c>
      <c r="M32" s="8">
        <v>0</v>
      </c>
      <c r="N32" s="9"/>
    </row>
    <row r="33" spans="1:14" ht="12.75">
      <c r="A33" s="14"/>
      <c r="B33" s="14" t="s">
        <v>20</v>
      </c>
      <c r="C33" s="15">
        <f>COUNT(C12:C32)</f>
        <v>7</v>
      </c>
      <c r="D33" s="15"/>
      <c r="E33" s="14"/>
      <c r="F33" s="15">
        <f aca="true" t="shared" si="0" ref="F33:M33">SUM(F12:F32)</f>
        <v>60</v>
      </c>
      <c r="G33" s="15">
        <f t="shared" si="0"/>
        <v>551</v>
      </c>
      <c r="H33" s="15">
        <f t="shared" si="0"/>
        <v>110</v>
      </c>
      <c r="I33" s="15">
        <f t="shared" si="0"/>
        <v>100</v>
      </c>
      <c r="J33" s="15">
        <f t="shared" si="0"/>
        <v>33</v>
      </c>
      <c r="K33" s="15">
        <f t="shared" si="0"/>
        <v>163</v>
      </c>
      <c r="L33" s="15">
        <f t="shared" si="0"/>
        <v>119</v>
      </c>
      <c r="M33" s="15">
        <f t="shared" si="0"/>
        <v>26</v>
      </c>
      <c r="N33" s="14"/>
    </row>
    <row r="34" spans="1:14" ht="12.75">
      <c r="A34" s="5"/>
      <c r="B34" s="21" t="s">
        <v>30</v>
      </c>
      <c r="C34" s="22"/>
      <c r="D34" s="22"/>
      <c r="E34" s="22"/>
      <c r="F34" s="16"/>
      <c r="G34" s="103">
        <f>SUM(H33:J33)</f>
        <v>243</v>
      </c>
      <c r="H34" s="103"/>
      <c r="I34" s="103"/>
      <c r="J34" s="103">
        <f>SUM(K33:M33)</f>
        <v>308</v>
      </c>
      <c r="K34" s="103"/>
      <c r="L34" s="103"/>
      <c r="M34" s="13"/>
      <c r="N34" s="12"/>
    </row>
    <row r="35" spans="1:14" ht="12.75">
      <c r="A35" s="5"/>
      <c r="B35" s="77" t="s">
        <v>28</v>
      </c>
      <c r="C35" s="22"/>
      <c r="D35" s="22"/>
      <c r="E35" s="22"/>
      <c r="F35" s="77">
        <f>SUM(F12:F32)</f>
        <v>60</v>
      </c>
      <c r="G35" s="78" t="s">
        <v>105</v>
      </c>
      <c r="H35" s="78" t="s">
        <v>106</v>
      </c>
      <c r="I35" s="55"/>
      <c r="J35" s="47"/>
      <c r="K35" s="47"/>
      <c r="L35" s="47"/>
      <c r="M35" s="13"/>
      <c r="N35" s="12"/>
    </row>
    <row r="36" spans="1:14" ht="12.75">
      <c r="A36" s="5"/>
      <c r="B36" s="79" t="s">
        <v>115</v>
      </c>
      <c r="C36" s="22"/>
      <c r="D36" s="22"/>
      <c r="E36" s="22"/>
      <c r="F36" s="80">
        <f>SUM(F12:F26)</f>
        <v>50</v>
      </c>
      <c r="G36" s="78">
        <f>+F12+SUM(F16:F20)+F25</f>
        <v>22</v>
      </c>
      <c r="H36" s="78">
        <f>F36-G36</f>
        <v>28</v>
      </c>
      <c r="I36" s="55"/>
      <c r="J36" t="s">
        <v>117</v>
      </c>
      <c r="M36" s="13"/>
      <c r="N36" s="12"/>
    </row>
    <row r="37" spans="1:14" ht="12.75">
      <c r="A37" s="5"/>
      <c r="B37" s="79" t="s">
        <v>116</v>
      </c>
      <c r="C37" s="22"/>
      <c r="D37" s="22"/>
      <c r="E37" s="22"/>
      <c r="F37" s="80">
        <f>SUM(F28:F32)</f>
        <v>10</v>
      </c>
      <c r="G37" s="78">
        <f>+F28+F29</f>
        <v>5</v>
      </c>
      <c r="H37" s="78">
        <f>F37-G37</f>
        <v>5</v>
      </c>
      <c r="I37" s="55"/>
      <c r="J37" t="s">
        <v>120</v>
      </c>
      <c r="M37" s="13"/>
      <c r="N37" s="12"/>
    </row>
    <row r="38" spans="1:14" ht="12.75">
      <c r="A38" s="5"/>
      <c r="B38" s="79"/>
      <c r="C38" s="22"/>
      <c r="D38" s="22"/>
      <c r="E38" s="22"/>
      <c r="F38" s="80"/>
      <c r="G38" s="45">
        <f>SUM(G36:G37)</f>
        <v>27</v>
      </c>
      <c r="H38" s="45">
        <f>SUM(H36:H37)</f>
        <v>33</v>
      </c>
      <c r="I38" s="55"/>
      <c r="J38" s="47"/>
      <c r="K38" s="47"/>
      <c r="L38" s="47"/>
      <c r="M38" s="13"/>
      <c r="N38" s="12"/>
    </row>
    <row r="39" spans="2:5" ht="12.75">
      <c r="B39" s="92" t="s">
        <v>60</v>
      </c>
      <c r="C39" s="93"/>
      <c r="D39" s="93"/>
      <c r="E39" s="93"/>
    </row>
    <row r="40" spans="1:14" ht="12.75">
      <c r="A40" s="39"/>
      <c r="B40" s="39" t="s">
        <v>31</v>
      </c>
      <c r="C40" s="39"/>
      <c r="D40" s="39"/>
      <c r="E40" s="39"/>
      <c r="F40" s="39">
        <f>SUM(F12:F15)</f>
        <v>20</v>
      </c>
      <c r="G40" s="39">
        <f>SUM(G12:G15)</f>
        <v>149</v>
      </c>
      <c r="H40" s="39">
        <f aca="true" t="shared" si="1" ref="H40:M40">SUM(H12:H15)</f>
        <v>15</v>
      </c>
      <c r="I40" s="39">
        <f t="shared" si="1"/>
        <v>15</v>
      </c>
      <c r="J40" s="39">
        <f t="shared" si="1"/>
        <v>0</v>
      </c>
      <c r="K40" s="39">
        <f t="shared" si="1"/>
        <v>75</v>
      </c>
      <c r="L40" s="39">
        <f t="shared" si="1"/>
        <v>30</v>
      </c>
      <c r="M40" s="39">
        <f t="shared" si="1"/>
        <v>14</v>
      </c>
      <c r="N40" s="39"/>
    </row>
    <row r="41" spans="1:14" ht="12.75">
      <c r="A41" s="27"/>
      <c r="B41" s="27" t="s">
        <v>32</v>
      </c>
      <c r="C41" s="27"/>
      <c r="D41" s="27"/>
      <c r="E41" s="27"/>
      <c r="F41" s="27">
        <f>SUM(F16:F21)</f>
        <v>21</v>
      </c>
      <c r="G41" s="27">
        <f>SUM(G16:G21)</f>
        <v>189</v>
      </c>
      <c r="H41" s="27">
        <f aca="true" t="shared" si="2" ref="H41:M41">SUM(H16:H21)</f>
        <v>61</v>
      </c>
      <c r="I41" s="27">
        <f t="shared" si="2"/>
        <v>44</v>
      </c>
      <c r="J41" s="27">
        <f t="shared" si="2"/>
        <v>24</v>
      </c>
      <c r="K41" s="27">
        <f t="shared" si="2"/>
        <v>30</v>
      </c>
      <c r="L41" s="27">
        <f t="shared" si="2"/>
        <v>30</v>
      </c>
      <c r="M41" s="27">
        <f t="shared" si="2"/>
        <v>0</v>
      </c>
      <c r="N41" s="27"/>
    </row>
    <row r="42" spans="2:13" ht="12.75">
      <c r="B42" s="43" t="s">
        <v>33</v>
      </c>
      <c r="F42">
        <f>SUM(F40:F41)</f>
        <v>41</v>
      </c>
      <c r="G42">
        <f>SUM(G40:G41)</f>
        <v>338</v>
      </c>
      <c r="H42">
        <f aca="true" t="shared" si="3" ref="H42:M42">SUM(H40:H41)</f>
        <v>76</v>
      </c>
      <c r="I42">
        <f t="shared" si="3"/>
        <v>59</v>
      </c>
      <c r="J42">
        <f t="shared" si="3"/>
        <v>24</v>
      </c>
      <c r="K42">
        <f t="shared" si="3"/>
        <v>105</v>
      </c>
      <c r="L42">
        <f t="shared" si="3"/>
        <v>60</v>
      </c>
      <c r="M42">
        <f t="shared" si="3"/>
        <v>14</v>
      </c>
    </row>
    <row r="43" ht="12.75">
      <c r="B43" s="43"/>
    </row>
    <row r="45" spans="2:13" ht="12.75">
      <c r="B45" s="18" t="s">
        <v>114</v>
      </c>
      <c r="D45" s="18"/>
      <c r="E45" s="23" t="s">
        <v>23</v>
      </c>
      <c r="F45" s="23" t="s">
        <v>0</v>
      </c>
      <c r="G45" s="23"/>
      <c r="H45" s="18"/>
      <c r="I45" s="18"/>
      <c r="J45" s="18"/>
      <c r="K45" s="18"/>
      <c r="L45" s="18"/>
      <c r="M45" s="18"/>
    </row>
    <row r="46" spans="2:13" ht="12.75">
      <c r="B46" t="s">
        <v>1</v>
      </c>
      <c r="D46" s="19"/>
      <c r="E46" s="61">
        <f>G46/G49</f>
        <v>0.5501432664756447</v>
      </c>
      <c r="F46" s="23" t="s">
        <v>24</v>
      </c>
      <c r="G46" s="23">
        <f>H70+K70</f>
        <v>192</v>
      </c>
      <c r="H46" s="18"/>
      <c r="I46" s="18"/>
      <c r="J46" s="18"/>
      <c r="K46" s="18"/>
      <c r="L46" s="18"/>
      <c r="M46" s="18"/>
    </row>
    <row r="47" spans="2:13" ht="12.75">
      <c r="B47" t="s">
        <v>66</v>
      </c>
      <c r="D47" s="19"/>
      <c r="E47" s="61">
        <f>G47/G49</f>
        <v>0.4269340974212034</v>
      </c>
      <c r="F47" s="23" t="s">
        <v>25</v>
      </c>
      <c r="G47" s="23">
        <f>I70+L70</f>
        <v>149</v>
      </c>
      <c r="H47" s="18"/>
      <c r="I47" s="18"/>
      <c r="J47" s="18"/>
      <c r="K47" s="18"/>
      <c r="L47" s="18"/>
      <c r="M47" s="18"/>
    </row>
    <row r="48" spans="2:13" ht="12.75">
      <c r="B48" t="s">
        <v>46</v>
      </c>
      <c r="D48" s="19"/>
      <c r="E48" s="61">
        <f>G48/G49</f>
        <v>0.022922636103151862</v>
      </c>
      <c r="F48" s="23" t="s">
        <v>26</v>
      </c>
      <c r="G48" s="23">
        <f>J70+M70</f>
        <v>8</v>
      </c>
      <c r="H48" s="18"/>
      <c r="I48" s="18"/>
      <c r="J48" s="18"/>
      <c r="K48" s="18"/>
      <c r="L48" s="18"/>
      <c r="M48" s="18"/>
    </row>
    <row r="49" spans="2:13" ht="12.75">
      <c r="B49" t="s">
        <v>75</v>
      </c>
      <c r="D49" s="18"/>
      <c r="E49" s="61">
        <f>SUM(E46:E48)</f>
        <v>1</v>
      </c>
      <c r="F49" s="23" t="s">
        <v>3</v>
      </c>
      <c r="G49" s="23">
        <f>SUM(G46:G48)</f>
        <v>349</v>
      </c>
      <c r="H49" s="18"/>
      <c r="I49" s="18"/>
      <c r="J49" s="18"/>
      <c r="K49" s="18"/>
      <c r="L49" s="18"/>
      <c r="M49" s="18"/>
    </row>
    <row r="50" ht="12.75">
      <c r="B50" t="s">
        <v>82</v>
      </c>
    </row>
    <row r="51" spans="1:14" ht="25.5">
      <c r="A51" s="104" t="s">
        <v>21</v>
      </c>
      <c r="B51" s="105" t="s">
        <v>4</v>
      </c>
      <c r="C51" s="108" t="s">
        <v>5</v>
      </c>
      <c r="D51" s="109"/>
      <c r="E51" s="110"/>
      <c r="F51" s="1" t="s">
        <v>6</v>
      </c>
      <c r="G51" s="108" t="s">
        <v>7</v>
      </c>
      <c r="H51" s="109"/>
      <c r="I51" s="109"/>
      <c r="J51" s="109"/>
      <c r="K51" s="109"/>
      <c r="L51" s="109"/>
      <c r="M51" s="110"/>
      <c r="N51" s="94" t="s">
        <v>8</v>
      </c>
    </row>
    <row r="52" spans="1:14" ht="12.75">
      <c r="A52" s="104"/>
      <c r="B52" s="106"/>
      <c r="C52" s="2" t="s">
        <v>9</v>
      </c>
      <c r="D52" s="2" t="s">
        <v>10</v>
      </c>
      <c r="E52" s="3" t="s">
        <v>11</v>
      </c>
      <c r="F52" s="97" t="s">
        <v>28</v>
      </c>
      <c r="G52" s="3" t="s">
        <v>3</v>
      </c>
      <c r="H52" s="99" t="s">
        <v>85</v>
      </c>
      <c r="I52" s="100"/>
      <c r="J52" s="101"/>
      <c r="K52" s="99" t="s">
        <v>86</v>
      </c>
      <c r="L52" s="100"/>
      <c r="M52" s="101"/>
      <c r="N52" s="95"/>
    </row>
    <row r="53" spans="1:14" ht="12.75">
      <c r="A53" s="104"/>
      <c r="B53" s="107"/>
      <c r="C53" s="6"/>
      <c r="D53" s="6" t="s">
        <v>14</v>
      </c>
      <c r="E53" s="7" t="s">
        <v>15</v>
      </c>
      <c r="F53" s="98"/>
      <c r="G53" s="7" t="s">
        <v>16</v>
      </c>
      <c r="H53" s="4" t="s">
        <v>17</v>
      </c>
      <c r="I53" s="8" t="s">
        <v>18</v>
      </c>
      <c r="J53" s="8" t="s">
        <v>19</v>
      </c>
      <c r="K53" s="8" t="s">
        <v>17</v>
      </c>
      <c r="L53" s="8" t="s">
        <v>18</v>
      </c>
      <c r="M53" s="8" t="s">
        <v>19</v>
      </c>
      <c r="N53" s="96"/>
    </row>
    <row r="54" spans="1:14" ht="12.75">
      <c r="A54" s="32">
        <v>1</v>
      </c>
      <c r="B54" s="32" t="s">
        <v>58</v>
      </c>
      <c r="C54" s="33">
        <v>4</v>
      </c>
      <c r="D54" s="33">
        <v>4</v>
      </c>
      <c r="E54" s="33"/>
      <c r="F54" s="34">
        <v>4</v>
      </c>
      <c r="G54" s="33">
        <v>30</v>
      </c>
      <c r="H54" s="34">
        <v>0</v>
      </c>
      <c r="I54" s="34">
        <v>0</v>
      </c>
      <c r="J54" s="34">
        <v>0</v>
      </c>
      <c r="K54" s="34">
        <v>15</v>
      </c>
      <c r="L54" s="34">
        <v>15</v>
      </c>
      <c r="M54" s="34">
        <v>0</v>
      </c>
      <c r="N54" s="32"/>
    </row>
    <row r="55" spans="1:14" ht="12.75">
      <c r="A55" s="24">
        <v>2</v>
      </c>
      <c r="B55" s="42" t="s">
        <v>45</v>
      </c>
      <c r="C55" s="41">
        <v>3</v>
      </c>
      <c r="D55" s="41">
        <v>3</v>
      </c>
      <c r="E55" s="41"/>
      <c r="F55" s="25">
        <v>7</v>
      </c>
      <c r="G55" s="41">
        <v>45</v>
      </c>
      <c r="H55" s="25">
        <v>30</v>
      </c>
      <c r="I55" s="25">
        <v>15</v>
      </c>
      <c r="J55" s="25">
        <v>0</v>
      </c>
      <c r="K55" s="25">
        <v>0</v>
      </c>
      <c r="L55" s="25">
        <v>0</v>
      </c>
      <c r="M55" s="25">
        <v>0</v>
      </c>
      <c r="N55" s="24"/>
    </row>
    <row r="56" spans="1:14" ht="12.75">
      <c r="A56" s="24">
        <v>3</v>
      </c>
      <c r="B56" s="56" t="s">
        <v>61</v>
      </c>
      <c r="C56" s="41">
        <v>4</v>
      </c>
      <c r="D56" s="41"/>
      <c r="E56" s="41"/>
      <c r="F56" s="25">
        <v>4</v>
      </c>
      <c r="G56" s="41">
        <v>30</v>
      </c>
      <c r="H56" s="25">
        <v>0</v>
      </c>
      <c r="I56" s="25">
        <v>0</v>
      </c>
      <c r="J56" s="25">
        <v>0</v>
      </c>
      <c r="K56" s="25">
        <v>30</v>
      </c>
      <c r="L56" s="25">
        <v>0</v>
      </c>
      <c r="M56" s="25">
        <v>0</v>
      </c>
      <c r="N56" s="29"/>
    </row>
    <row r="57" spans="1:14" ht="12.75">
      <c r="A57" s="24">
        <v>4</v>
      </c>
      <c r="B57" s="56" t="s">
        <v>59</v>
      </c>
      <c r="C57" s="41"/>
      <c r="D57" s="41">
        <v>4</v>
      </c>
      <c r="E57" s="41"/>
      <c r="F57" s="25">
        <v>3</v>
      </c>
      <c r="G57" s="41">
        <v>15</v>
      </c>
      <c r="H57" s="25">
        <v>0</v>
      </c>
      <c r="I57" s="25">
        <v>0</v>
      </c>
      <c r="J57" s="25">
        <v>0</v>
      </c>
      <c r="K57" s="25">
        <v>0</v>
      </c>
      <c r="L57" s="25">
        <v>15</v>
      </c>
      <c r="M57" s="25">
        <v>0</v>
      </c>
      <c r="N57" s="29"/>
    </row>
    <row r="58" spans="1:14" ht="12.75">
      <c r="A58" s="29">
        <v>5</v>
      </c>
      <c r="B58" s="3" t="s">
        <v>47</v>
      </c>
      <c r="C58" s="40"/>
      <c r="D58" s="10">
        <v>3</v>
      </c>
      <c r="E58" s="40"/>
      <c r="F58" s="20">
        <v>3</v>
      </c>
      <c r="G58" s="40">
        <v>30</v>
      </c>
      <c r="H58" s="20">
        <v>15</v>
      </c>
      <c r="I58" s="20">
        <v>15</v>
      </c>
      <c r="J58" s="20">
        <v>0</v>
      </c>
      <c r="K58" s="20">
        <v>0</v>
      </c>
      <c r="L58" s="20">
        <v>0</v>
      </c>
      <c r="M58" s="20">
        <v>0</v>
      </c>
      <c r="N58" s="29"/>
    </row>
    <row r="59" spans="1:14" ht="12.75">
      <c r="A59" s="29">
        <v>6</v>
      </c>
      <c r="B59" s="3" t="s">
        <v>41</v>
      </c>
      <c r="C59" s="40"/>
      <c r="D59" s="40"/>
      <c r="E59" s="10" t="s">
        <v>84</v>
      </c>
      <c r="F59" s="20">
        <v>20</v>
      </c>
      <c r="G59" s="40">
        <v>45</v>
      </c>
      <c r="H59" s="20">
        <v>0</v>
      </c>
      <c r="I59" s="20">
        <v>15</v>
      </c>
      <c r="J59" s="20">
        <v>0</v>
      </c>
      <c r="K59" s="20">
        <v>0</v>
      </c>
      <c r="L59" s="20">
        <v>30</v>
      </c>
      <c r="M59" s="20">
        <v>0</v>
      </c>
      <c r="N59" s="9" t="s">
        <v>108</v>
      </c>
    </row>
    <row r="60" spans="1:14" ht="12.75">
      <c r="A60" s="29">
        <v>7</v>
      </c>
      <c r="B60" s="9" t="s">
        <v>48</v>
      </c>
      <c r="C60" s="40"/>
      <c r="D60" s="10">
        <v>3</v>
      </c>
      <c r="E60" s="40"/>
      <c r="F60" s="20">
        <v>2</v>
      </c>
      <c r="G60" s="40">
        <v>15</v>
      </c>
      <c r="H60" s="20">
        <v>0</v>
      </c>
      <c r="I60" s="20">
        <v>15</v>
      </c>
      <c r="J60" s="20">
        <v>0</v>
      </c>
      <c r="K60" s="20">
        <v>0</v>
      </c>
      <c r="L60" s="20">
        <v>0</v>
      </c>
      <c r="M60" s="20">
        <v>0</v>
      </c>
      <c r="N60" s="29"/>
    </row>
    <row r="61" spans="1:14" ht="12.75">
      <c r="A61" s="29">
        <v>8</v>
      </c>
      <c r="B61" s="3" t="s">
        <v>49</v>
      </c>
      <c r="C61" s="40"/>
      <c r="D61" s="10">
        <v>3</v>
      </c>
      <c r="E61" s="40"/>
      <c r="F61" s="20">
        <v>3</v>
      </c>
      <c r="G61" s="40">
        <v>22</v>
      </c>
      <c r="H61" s="20">
        <v>8</v>
      </c>
      <c r="I61" s="20">
        <v>6</v>
      </c>
      <c r="J61" s="20">
        <v>8</v>
      </c>
      <c r="K61" s="20">
        <v>0</v>
      </c>
      <c r="L61" s="20">
        <v>0</v>
      </c>
      <c r="M61" s="20">
        <v>0</v>
      </c>
      <c r="N61" s="8"/>
    </row>
    <row r="62" spans="1:14" ht="12.75">
      <c r="A62" s="29">
        <v>9</v>
      </c>
      <c r="B62" s="3" t="s">
        <v>109</v>
      </c>
      <c r="C62" s="40"/>
      <c r="D62" s="10">
        <v>3.4</v>
      </c>
      <c r="E62" s="40"/>
      <c r="F62" s="20">
        <v>2</v>
      </c>
      <c r="G62" s="40">
        <v>30</v>
      </c>
      <c r="H62" s="20">
        <v>15</v>
      </c>
      <c r="I62" s="20">
        <v>0</v>
      </c>
      <c r="J62" s="20">
        <v>0</v>
      </c>
      <c r="K62" s="20">
        <v>15</v>
      </c>
      <c r="L62" s="20">
        <v>0</v>
      </c>
      <c r="M62" s="20">
        <v>0</v>
      </c>
      <c r="N62" s="9" t="s">
        <v>104</v>
      </c>
    </row>
    <row r="63" spans="1:14" ht="12.75">
      <c r="A63" s="29">
        <v>10</v>
      </c>
      <c r="B63" s="3" t="s">
        <v>67</v>
      </c>
      <c r="C63" s="40"/>
      <c r="D63" s="10">
        <v>3</v>
      </c>
      <c r="E63" s="40"/>
      <c r="F63" s="20">
        <v>2</v>
      </c>
      <c r="G63" s="40">
        <v>15</v>
      </c>
      <c r="H63" s="20">
        <v>0</v>
      </c>
      <c r="I63" s="20">
        <v>15</v>
      </c>
      <c r="J63" s="20">
        <v>0</v>
      </c>
      <c r="K63" s="20">
        <v>0</v>
      </c>
      <c r="L63" s="20">
        <v>0</v>
      </c>
      <c r="M63" s="20">
        <v>0</v>
      </c>
      <c r="N63" s="29"/>
    </row>
    <row r="64" spans="1:14" ht="12.75">
      <c r="A64" s="29"/>
      <c r="B64" s="3"/>
      <c r="C64" s="40"/>
      <c r="D64" s="10"/>
      <c r="E64" s="40"/>
      <c r="F64" s="20"/>
      <c r="G64" s="40"/>
      <c r="H64" s="20"/>
      <c r="I64" s="20"/>
      <c r="J64" s="20"/>
      <c r="K64" s="20"/>
      <c r="L64" s="20"/>
      <c r="M64" s="20"/>
      <c r="N64" s="29"/>
    </row>
    <row r="65" spans="1:14" ht="12.75">
      <c r="A65" s="9"/>
      <c r="B65" s="44" t="s">
        <v>34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</row>
    <row r="66" spans="1:14" ht="12.75">
      <c r="A66" s="9">
        <v>11</v>
      </c>
      <c r="B66" s="59" t="s">
        <v>96</v>
      </c>
      <c r="C66" s="8"/>
      <c r="D66" s="10">
        <v>3</v>
      </c>
      <c r="E66" s="8"/>
      <c r="F66" s="8">
        <v>2</v>
      </c>
      <c r="G66" s="8">
        <v>10</v>
      </c>
      <c r="H66" s="8">
        <v>10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9"/>
    </row>
    <row r="67" spans="1:14" ht="12.75">
      <c r="A67" s="9">
        <v>12</v>
      </c>
      <c r="B67" s="60" t="s">
        <v>110</v>
      </c>
      <c r="C67" s="8">
        <v>3</v>
      </c>
      <c r="D67" s="10">
        <v>3</v>
      </c>
      <c r="E67" s="8"/>
      <c r="F67" s="8">
        <v>2</v>
      </c>
      <c r="G67" s="8">
        <v>18</v>
      </c>
      <c r="H67" s="8">
        <v>10</v>
      </c>
      <c r="I67" s="8">
        <v>8</v>
      </c>
      <c r="J67" s="8">
        <v>0</v>
      </c>
      <c r="K67" s="8">
        <v>0</v>
      </c>
      <c r="L67" s="8">
        <v>0</v>
      </c>
      <c r="M67" s="8">
        <v>0</v>
      </c>
      <c r="N67" s="9"/>
    </row>
    <row r="68" spans="1:14" ht="12.75">
      <c r="A68" s="9">
        <v>13</v>
      </c>
      <c r="B68" s="60" t="s">
        <v>100</v>
      </c>
      <c r="C68" s="8">
        <v>4</v>
      </c>
      <c r="D68" s="10"/>
      <c r="E68" s="8"/>
      <c r="F68" s="8">
        <v>3</v>
      </c>
      <c r="G68" s="8">
        <v>20</v>
      </c>
      <c r="H68" s="8">
        <v>0</v>
      </c>
      <c r="I68" s="8">
        <v>0</v>
      </c>
      <c r="J68" s="8">
        <v>0</v>
      </c>
      <c r="K68" s="8">
        <v>20</v>
      </c>
      <c r="L68" s="8">
        <v>0</v>
      </c>
      <c r="M68" s="8">
        <v>0</v>
      </c>
      <c r="N68" s="9"/>
    </row>
    <row r="69" spans="1:14" ht="12.75">
      <c r="A69" s="9">
        <v>14</v>
      </c>
      <c r="B69" s="60" t="s">
        <v>101</v>
      </c>
      <c r="C69" s="8"/>
      <c r="D69" s="10">
        <v>4</v>
      </c>
      <c r="E69" s="8"/>
      <c r="F69" s="8">
        <v>3</v>
      </c>
      <c r="G69" s="8">
        <v>24</v>
      </c>
      <c r="H69" s="8">
        <v>0</v>
      </c>
      <c r="I69" s="8">
        <v>0</v>
      </c>
      <c r="J69" s="8">
        <v>0</v>
      </c>
      <c r="K69" s="8">
        <v>24</v>
      </c>
      <c r="L69" s="8">
        <v>0</v>
      </c>
      <c r="M69" s="8">
        <v>0</v>
      </c>
      <c r="N69" s="9"/>
    </row>
    <row r="70" spans="1:14" ht="12.75">
      <c r="A70" s="14"/>
      <c r="B70" s="14" t="s">
        <v>20</v>
      </c>
      <c r="C70" s="15">
        <f>COUNT(C54:C69)</f>
        <v>5</v>
      </c>
      <c r="D70" s="14"/>
      <c r="E70" s="14"/>
      <c r="F70" s="15">
        <f aca="true" t="shared" si="4" ref="F70:M70">SUM(F54:F69)</f>
        <v>60</v>
      </c>
      <c r="G70" s="15">
        <f t="shared" si="4"/>
        <v>349</v>
      </c>
      <c r="H70" s="15">
        <f t="shared" si="4"/>
        <v>88</v>
      </c>
      <c r="I70" s="15">
        <f t="shared" si="4"/>
        <v>89</v>
      </c>
      <c r="J70" s="15">
        <f t="shared" si="4"/>
        <v>8</v>
      </c>
      <c r="K70" s="15">
        <f t="shared" si="4"/>
        <v>104</v>
      </c>
      <c r="L70" s="15">
        <f t="shared" si="4"/>
        <v>60</v>
      </c>
      <c r="M70" s="15">
        <f t="shared" si="4"/>
        <v>0</v>
      </c>
      <c r="N70" s="14"/>
    </row>
    <row r="71" spans="1:14" ht="12.75">
      <c r="A71" s="18"/>
      <c r="B71" s="18" t="s">
        <v>30</v>
      </c>
      <c r="C71" s="18"/>
      <c r="D71" s="18"/>
      <c r="E71" s="18"/>
      <c r="F71" s="18"/>
      <c r="G71" s="18"/>
      <c r="H71" s="102">
        <f>SUM(H70:J70)</f>
        <v>185</v>
      </c>
      <c r="I71" s="102"/>
      <c r="J71" s="102"/>
      <c r="K71" s="102">
        <f>SUM(K70:M70)</f>
        <v>164</v>
      </c>
      <c r="L71" s="102"/>
      <c r="M71" s="102"/>
      <c r="N71" s="17"/>
    </row>
    <row r="72" spans="1:14" ht="12.75">
      <c r="A72" s="18"/>
      <c r="B72" t="s">
        <v>50</v>
      </c>
      <c r="C72" s="18"/>
      <c r="D72" s="18"/>
      <c r="E72" s="18"/>
      <c r="F72" s="18"/>
      <c r="G72" s="18"/>
      <c r="H72" s="45"/>
      <c r="I72" s="45"/>
      <c r="J72" s="45"/>
      <c r="K72" s="45"/>
      <c r="L72" s="45"/>
      <c r="M72" s="45"/>
      <c r="N72" s="17"/>
    </row>
    <row r="73" spans="1:14" ht="12.75">
      <c r="A73" s="18"/>
      <c r="B73" s="77" t="s">
        <v>28</v>
      </c>
      <c r="C73" s="22"/>
      <c r="D73" s="22"/>
      <c r="E73" s="22"/>
      <c r="F73" s="77">
        <f>SUM(F54:F69)</f>
        <v>60</v>
      </c>
      <c r="G73" s="78" t="s">
        <v>111</v>
      </c>
      <c r="H73" s="78" t="s">
        <v>112</v>
      </c>
      <c r="I73" s="45"/>
      <c r="J73" s="45"/>
      <c r="K73" s="45"/>
      <c r="L73" s="45"/>
      <c r="M73" s="45"/>
      <c r="N73" s="17"/>
    </row>
    <row r="74" spans="1:14" ht="12.75">
      <c r="A74" s="18"/>
      <c r="B74" s="79" t="s">
        <v>115</v>
      </c>
      <c r="C74" s="22"/>
      <c r="D74" s="22"/>
      <c r="E74" s="22"/>
      <c r="F74" s="80">
        <f>SUM(F54:F63)</f>
        <v>50</v>
      </c>
      <c r="G74" s="78">
        <f>+F55+SUM(F58:F63)-13</f>
        <v>26</v>
      </c>
      <c r="H74" s="78">
        <f>F74-G74</f>
        <v>24</v>
      </c>
      <c r="I74" s="45"/>
      <c r="J74" s="45"/>
      <c r="K74" s="45"/>
      <c r="L74" s="45"/>
      <c r="M74" s="45"/>
      <c r="N74" s="17"/>
    </row>
    <row r="75" spans="1:14" ht="12.75">
      <c r="A75" s="18"/>
      <c r="B75" s="79" t="s">
        <v>116</v>
      </c>
      <c r="C75" s="22"/>
      <c r="D75" s="22"/>
      <c r="E75" s="22"/>
      <c r="F75" s="80">
        <f>SUM(F66:F69)</f>
        <v>10</v>
      </c>
      <c r="G75" s="78">
        <f>+F66+F67</f>
        <v>4</v>
      </c>
      <c r="H75" s="78">
        <f>F75-G75</f>
        <v>6</v>
      </c>
      <c r="I75" s="45"/>
      <c r="J75" s="45"/>
      <c r="K75" s="45"/>
      <c r="L75" s="45"/>
      <c r="M75" s="45"/>
      <c r="N75" s="17"/>
    </row>
    <row r="76" spans="1:14" ht="12.75">
      <c r="A76" s="18"/>
      <c r="B76" s="92"/>
      <c r="C76" s="93"/>
      <c r="D76" s="93"/>
      <c r="E76" s="93"/>
      <c r="G76" s="45">
        <f>SUM(G74:G75)</f>
        <v>30</v>
      </c>
      <c r="H76" s="45">
        <f>SUM(H74:H75)</f>
        <v>30</v>
      </c>
      <c r="I76" s="45"/>
      <c r="J76" s="45"/>
      <c r="K76" s="45"/>
      <c r="L76" s="45"/>
      <c r="M76" s="45"/>
      <c r="N76" s="17"/>
    </row>
    <row r="77" spans="1:14" ht="12.75">
      <c r="A77" s="18"/>
      <c r="C77" s="18"/>
      <c r="D77" s="18"/>
      <c r="E77" s="18"/>
      <c r="F77" s="18"/>
      <c r="G77" s="18"/>
      <c r="H77" s="45"/>
      <c r="I77" s="45"/>
      <c r="J77" s="45"/>
      <c r="K77" s="45"/>
      <c r="L77" s="45"/>
      <c r="M77" s="45"/>
      <c r="N77" s="17"/>
    </row>
    <row r="78" spans="1:14" ht="12.75">
      <c r="A78" s="18"/>
      <c r="B78" s="18"/>
      <c r="C78" s="18"/>
      <c r="D78" s="18"/>
      <c r="E78" s="18"/>
      <c r="F78" s="18"/>
      <c r="G78" s="18"/>
      <c r="H78" s="45"/>
      <c r="I78" s="45"/>
      <c r="J78" s="45"/>
      <c r="K78" s="45"/>
      <c r="L78" s="45"/>
      <c r="M78" s="45"/>
      <c r="N78" s="17"/>
    </row>
    <row r="79" spans="1:14" ht="12.75">
      <c r="A79" s="18"/>
      <c r="B79" s="92" t="s">
        <v>60</v>
      </c>
      <c r="C79" s="93"/>
      <c r="D79" s="93"/>
      <c r="E79" s="93"/>
      <c r="N79" s="17"/>
    </row>
    <row r="80" spans="1:14" ht="12.75">
      <c r="A80" s="18"/>
      <c r="B80" s="39" t="s">
        <v>31</v>
      </c>
      <c r="C80" s="39"/>
      <c r="D80" s="39"/>
      <c r="E80" s="39"/>
      <c r="F80" s="39">
        <f>SUM(F54:F54)</f>
        <v>4</v>
      </c>
      <c r="G80" s="39">
        <f>SUM(G54:G54)</f>
        <v>30</v>
      </c>
      <c r="H80" s="39">
        <f aca="true" t="shared" si="5" ref="H80:M80">SUM(H54:H54)</f>
        <v>0</v>
      </c>
      <c r="I80" s="39">
        <f t="shared" si="5"/>
        <v>0</v>
      </c>
      <c r="J80" s="39">
        <f t="shared" si="5"/>
        <v>0</v>
      </c>
      <c r="K80" s="39">
        <f t="shared" si="5"/>
        <v>15</v>
      </c>
      <c r="L80" s="39">
        <f t="shared" si="5"/>
        <v>15</v>
      </c>
      <c r="M80" s="39">
        <f t="shared" si="5"/>
        <v>0</v>
      </c>
      <c r="N80" s="17"/>
    </row>
    <row r="81" spans="1:14" ht="12.75">
      <c r="A81" s="18"/>
      <c r="B81" s="27" t="s">
        <v>32</v>
      </c>
      <c r="C81" s="27"/>
      <c r="D81" s="27"/>
      <c r="E81" s="27"/>
      <c r="F81" s="27">
        <f>SUM(F55:F57)</f>
        <v>14</v>
      </c>
      <c r="G81" s="27">
        <f>SUM(G55:G57)</f>
        <v>90</v>
      </c>
      <c r="H81" s="27">
        <f aca="true" t="shared" si="6" ref="H81:M81">SUM(H55:H57)</f>
        <v>30</v>
      </c>
      <c r="I81" s="27">
        <f t="shared" si="6"/>
        <v>15</v>
      </c>
      <c r="J81" s="27">
        <f t="shared" si="6"/>
        <v>0</v>
      </c>
      <c r="K81" s="27">
        <f t="shared" si="6"/>
        <v>30</v>
      </c>
      <c r="L81" s="27">
        <f t="shared" si="6"/>
        <v>15</v>
      </c>
      <c r="M81" s="27">
        <f t="shared" si="6"/>
        <v>0</v>
      </c>
      <c r="N81" s="17"/>
    </row>
    <row r="82" spans="2:13" ht="12.75">
      <c r="B82" s="43" t="s">
        <v>33</v>
      </c>
      <c r="F82">
        <f>SUM(F80:F81)</f>
        <v>18</v>
      </c>
      <c r="G82">
        <f aca="true" t="shared" si="7" ref="G82:M82">SUM(G79:G81)</f>
        <v>120</v>
      </c>
      <c r="H82">
        <f t="shared" si="7"/>
        <v>30</v>
      </c>
      <c r="I82">
        <f t="shared" si="7"/>
        <v>15</v>
      </c>
      <c r="J82">
        <f t="shared" si="7"/>
        <v>0</v>
      </c>
      <c r="K82">
        <f t="shared" si="7"/>
        <v>45</v>
      </c>
      <c r="L82">
        <f t="shared" si="7"/>
        <v>30</v>
      </c>
      <c r="M82">
        <f t="shared" si="7"/>
        <v>0</v>
      </c>
    </row>
    <row r="83" ht="12.75">
      <c r="B83" s="43"/>
    </row>
    <row r="84" ht="12.75">
      <c r="B84" s="43"/>
    </row>
    <row r="85" ht="12.75">
      <c r="B85" s="43"/>
    </row>
    <row r="86" ht="12.75">
      <c r="B86" s="43"/>
    </row>
    <row r="87" ht="12.75">
      <c r="B87" s="43"/>
    </row>
    <row r="88" ht="12.75">
      <c r="B88" s="43"/>
    </row>
    <row r="89" ht="12.75">
      <c r="B89" s="43"/>
    </row>
    <row r="91" spans="2:5" ht="12.75">
      <c r="B91" t="s">
        <v>60</v>
      </c>
      <c r="D91" t="s">
        <v>77</v>
      </c>
      <c r="E91" t="s">
        <v>74</v>
      </c>
    </row>
    <row r="92" spans="2:13" s="39" customFormat="1" ht="12.75">
      <c r="B92" s="39" t="s">
        <v>31</v>
      </c>
      <c r="D92" s="39">
        <v>165</v>
      </c>
      <c r="E92" s="39">
        <v>20</v>
      </c>
      <c r="F92" s="39">
        <f aca="true" t="shared" si="8" ref="F92:M93">+F40+F80</f>
        <v>24</v>
      </c>
      <c r="G92" s="39">
        <f t="shared" si="8"/>
        <v>179</v>
      </c>
      <c r="H92" s="39">
        <f t="shared" si="8"/>
        <v>15</v>
      </c>
      <c r="I92" s="39">
        <f t="shared" si="8"/>
        <v>15</v>
      </c>
      <c r="J92" s="39">
        <f t="shared" si="8"/>
        <v>0</v>
      </c>
      <c r="K92" s="39">
        <f t="shared" si="8"/>
        <v>90</v>
      </c>
      <c r="L92" s="39">
        <f t="shared" si="8"/>
        <v>45</v>
      </c>
      <c r="M92" s="39">
        <f t="shared" si="8"/>
        <v>14</v>
      </c>
    </row>
    <row r="93" spans="2:13" s="27" customFormat="1" ht="12.75">
      <c r="B93" s="27" t="s">
        <v>32</v>
      </c>
      <c r="D93" s="27">
        <v>180</v>
      </c>
      <c r="E93" s="27">
        <v>21</v>
      </c>
      <c r="F93" s="27">
        <f t="shared" si="8"/>
        <v>35</v>
      </c>
      <c r="G93" s="27">
        <f t="shared" si="8"/>
        <v>279</v>
      </c>
      <c r="H93" s="27">
        <f t="shared" si="8"/>
        <v>91</v>
      </c>
      <c r="I93" s="27">
        <f t="shared" si="8"/>
        <v>59</v>
      </c>
      <c r="J93" s="27">
        <f t="shared" si="8"/>
        <v>24</v>
      </c>
      <c r="K93" s="27">
        <f t="shared" si="8"/>
        <v>60</v>
      </c>
      <c r="L93" s="27">
        <f t="shared" si="8"/>
        <v>45</v>
      </c>
      <c r="M93" s="27">
        <f t="shared" si="8"/>
        <v>0</v>
      </c>
    </row>
    <row r="94" spans="2:14" ht="12.75">
      <c r="B94" s="57" t="s">
        <v>33</v>
      </c>
      <c r="D94" s="58">
        <f>+SUM(D92:D93)</f>
        <v>345</v>
      </c>
      <c r="E94" s="58">
        <f>+SUM(E92:E93)</f>
        <v>41</v>
      </c>
      <c r="F94" s="58">
        <f>+SUM(F92:F93)</f>
        <v>59</v>
      </c>
      <c r="G94" s="58">
        <f aca="true" t="shared" si="9" ref="G94:M94">+SUM(G92:G93)</f>
        <v>458</v>
      </c>
      <c r="H94" s="58">
        <f t="shared" si="9"/>
        <v>106</v>
      </c>
      <c r="I94" s="58">
        <f t="shared" si="9"/>
        <v>74</v>
      </c>
      <c r="J94" s="58">
        <f t="shared" si="9"/>
        <v>24</v>
      </c>
      <c r="K94" s="58">
        <f t="shared" si="9"/>
        <v>150</v>
      </c>
      <c r="L94" s="58">
        <f t="shared" si="9"/>
        <v>90</v>
      </c>
      <c r="M94" s="58">
        <f t="shared" si="9"/>
        <v>14</v>
      </c>
      <c r="N94" s="58"/>
    </row>
    <row r="95" spans="6:13" ht="12.75">
      <c r="F95" s="18"/>
      <c r="G95" s="18"/>
      <c r="H95" s="18"/>
      <c r="I95" s="18"/>
      <c r="J95" s="18"/>
      <c r="K95" s="18"/>
      <c r="L95" s="18"/>
      <c r="M95" s="18"/>
    </row>
    <row r="98" spans="2:8" ht="25.5">
      <c r="B98" s="64" t="s">
        <v>65</v>
      </c>
      <c r="C98" s="18"/>
      <c r="D98" s="18"/>
      <c r="E98" s="18"/>
      <c r="F98" s="18"/>
      <c r="G98" s="18"/>
      <c r="H98" s="18"/>
    </row>
    <row r="99" spans="2:8" ht="12.75">
      <c r="B99" s="18"/>
      <c r="C99" s="45" t="s">
        <v>33</v>
      </c>
      <c r="D99" s="45" t="s">
        <v>27</v>
      </c>
      <c r="E99" s="45" t="s">
        <v>115</v>
      </c>
      <c r="F99" s="45" t="s">
        <v>27</v>
      </c>
      <c r="G99" s="45" t="s">
        <v>116</v>
      </c>
      <c r="H99" s="45" t="s">
        <v>27</v>
      </c>
    </row>
    <row r="100" spans="2:8" ht="12.75">
      <c r="B100" s="45" t="s">
        <v>35</v>
      </c>
      <c r="C100" s="18">
        <f>+E100+G100</f>
        <v>465</v>
      </c>
      <c r="D100" s="62">
        <f>+C100/$C103</f>
        <v>0.5166666666666667</v>
      </c>
      <c r="E100" s="63">
        <f>SUM(H12:H26)+SUM(K12:K26)+SUM(H54:H63)+SUM(K54:K63)</f>
        <v>346</v>
      </c>
      <c r="F100" s="62">
        <f>+E100/$E103</f>
        <v>0.45526315789473687</v>
      </c>
      <c r="G100" s="63">
        <f>SUM(H28:H32)+SUM(K28:K32)+SUM(H66:H69)+SUM(K66:K69)</f>
        <v>119</v>
      </c>
      <c r="H100" s="62">
        <f>+G100/$G103</f>
        <v>0.85</v>
      </c>
    </row>
    <row r="101" spans="2:8" ht="12.75">
      <c r="B101" s="45" t="s">
        <v>36</v>
      </c>
      <c r="C101" s="18">
        <f>+E101+G101</f>
        <v>368</v>
      </c>
      <c r="D101" s="62">
        <f>+C101/$C103</f>
        <v>0.4088888888888889</v>
      </c>
      <c r="E101" s="18">
        <f>SUM(I12:I26)+SUM(L12:L26)+SUM(I54:I63)+SUM(L54:L63)</f>
        <v>347</v>
      </c>
      <c r="F101" s="62">
        <f>+E101/$E103</f>
        <v>0.45657894736842103</v>
      </c>
      <c r="G101" s="63">
        <f>SUM(I28:I32)+SUM(L28:L32)+SUM(I66:I69)+SUM(L66:L69)</f>
        <v>21</v>
      </c>
      <c r="H101" s="62">
        <f>+G101/$G103</f>
        <v>0.15</v>
      </c>
    </row>
    <row r="102" spans="2:8" ht="12.75">
      <c r="B102" s="45" t="s">
        <v>37</v>
      </c>
      <c r="C102" s="18">
        <f>+E102+G102</f>
        <v>67</v>
      </c>
      <c r="D102" s="62">
        <f>+C102/$C103</f>
        <v>0.07444444444444444</v>
      </c>
      <c r="E102" s="18">
        <f>+SUM(J12:J26)+SUM(M12:M26)+SUM(J54:J63)+SUM(M54:M63)</f>
        <v>67</v>
      </c>
      <c r="F102" s="62">
        <f>+E102/$E103</f>
        <v>0.0881578947368421</v>
      </c>
      <c r="G102" s="63">
        <f>SUM(J28:J32)+SUM(M28:M32)+SUM(J66:J69)+SUM(M66:M69)</f>
        <v>0</v>
      </c>
      <c r="H102" s="62">
        <f>+G102/$G103</f>
        <v>0</v>
      </c>
    </row>
    <row r="103" spans="2:8" ht="12.75">
      <c r="B103" s="45" t="s">
        <v>33</v>
      </c>
      <c r="C103" s="18">
        <f>+E103+G103</f>
        <v>900</v>
      </c>
      <c r="D103" s="62">
        <f>+C103/$C103</f>
        <v>1</v>
      </c>
      <c r="E103" s="18">
        <f>SUM(E100:E102)</f>
        <v>760</v>
      </c>
      <c r="F103" s="62">
        <f>+E103/$E103</f>
        <v>1</v>
      </c>
      <c r="G103" s="63">
        <f>SUM(G100:G102)</f>
        <v>140</v>
      </c>
      <c r="H103" s="62">
        <f>+G103/$G103</f>
        <v>1</v>
      </c>
    </row>
    <row r="106" spans="3:4" ht="12.75">
      <c r="C106" s="82" t="s">
        <v>118</v>
      </c>
      <c r="D106" s="82" t="s">
        <v>27</v>
      </c>
    </row>
    <row r="107" spans="2:4" ht="12.75">
      <c r="B107" s="18" t="s">
        <v>119</v>
      </c>
      <c r="C107" s="63">
        <f>+G23+G26+G59+G62+G63+G103</f>
        <v>290</v>
      </c>
      <c r="D107" s="83">
        <f>(C107/C103)*100</f>
        <v>32.22222222222222</v>
      </c>
    </row>
  </sheetData>
  <sheetProtection/>
  <mergeCells count="23">
    <mergeCell ref="A51:A53"/>
    <mergeCell ref="N9:N11"/>
    <mergeCell ref="F10:F11"/>
    <mergeCell ref="H10:J10"/>
    <mergeCell ref="K10:M10"/>
    <mergeCell ref="G34:I34"/>
    <mergeCell ref="J34:L34"/>
    <mergeCell ref="B39:E39"/>
    <mergeCell ref="B79:E79"/>
    <mergeCell ref="H71:J71"/>
    <mergeCell ref="K71:M71"/>
    <mergeCell ref="B76:E76"/>
    <mergeCell ref="A9:A11"/>
    <mergeCell ref="B9:B11"/>
    <mergeCell ref="C9:E9"/>
    <mergeCell ref="G9:M9"/>
    <mergeCell ref="B51:B53"/>
    <mergeCell ref="C51:E51"/>
    <mergeCell ref="G51:M51"/>
    <mergeCell ref="N51:N53"/>
    <mergeCell ref="F52:F53"/>
    <mergeCell ref="H52:J52"/>
    <mergeCell ref="K52:M52"/>
  </mergeCells>
  <printOptions/>
  <pageMargins left="0.3937007874015748" right="0.3937007874015748" top="0.31496062992125984" bottom="0.31496062992125984" header="0.2755905511811024" footer="0.275590551181102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Aneta Salus</cp:lastModifiedBy>
  <cp:lastPrinted>2011-04-20T09:10:42Z</cp:lastPrinted>
  <dcterms:created xsi:type="dcterms:W3CDTF">2009-03-13T14:33:04Z</dcterms:created>
  <dcterms:modified xsi:type="dcterms:W3CDTF">2011-06-06T12:08:59Z</dcterms:modified>
  <cp:category/>
  <cp:version/>
  <cp:contentType/>
  <cp:contentStatus/>
</cp:coreProperties>
</file>