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15195" windowHeight="8805" activeTab="1"/>
  </bookViews>
  <sheets>
    <sheet name="EKONOMIA_GIAP" sheetId="1" r:id="rId1"/>
    <sheet name="EKONOMIA_ RiDF" sheetId="2" r:id="rId2"/>
  </sheets>
  <definedNames/>
  <calcPr fullCalcOnLoad="1"/>
</workbook>
</file>

<file path=xl/sharedStrings.xml><?xml version="1.0" encoding="utf-8"?>
<sst xmlns="http://schemas.openxmlformats.org/spreadsheetml/2006/main" count="456" uniqueCount="145">
  <si>
    <t>Łączna liczba godzin w programie studenta</t>
  </si>
  <si>
    <t>Wydział Gospodarki Regionalnej i Turystyki</t>
  </si>
  <si>
    <t xml:space="preserve">Rok I  </t>
  </si>
  <si>
    <t>Ogółem</t>
  </si>
  <si>
    <t>Przedmiot</t>
  </si>
  <si>
    <t>Zal.przedm.w semestrze</t>
  </si>
  <si>
    <t>Punkty ECTS</t>
  </si>
  <si>
    <t>Godziny dydaktyczne</t>
  </si>
  <si>
    <t>Uwagi</t>
  </si>
  <si>
    <t>Egzam.</t>
  </si>
  <si>
    <t>Zal.z</t>
  </si>
  <si>
    <t>Zal.bez</t>
  </si>
  <si>
    <t>Sem."1"</t>
  </si>
  <si>
    <t>Sem."2"</t>
  </si>
  <si>
    <t>oceną</t>
  </si>
  <si>
    <t>oceny</t>
  </si>
  <si>
    <t>w roku</t>
  </si>
  <si>
    <t>W</t>
  </si>
  <si>
    <t>Ć</t>
  </si>
  <si>
    <t>L</t>
  </si>
  <si>
    <t>Mikroekonomia</t>
  </si>
  <si>
    <t>Matematyka</t>
  </si>
  <si>
    <t>Technologia informacyjna</t>
  </si>
  <si>
    <t>Filozofia</t>
  </si>
  <si>
    <t>Prawo</t>
  </si>
  <si>
    <t>Nauka o polityce</t>
  </si>
  <si>
    <t>RAZEM</t>
  </si>
  <si>
    <t xml:space="preserve">Rok II </t>
  </si>
  <si>
    <t>Statystyka opisowa</t>
  </si>
  <si>
    <t>Seminarium dyplomowe</t>
  </si>
  <si>
    <t>Praktyka zawodowa</t>
  </si>
  <si>
    <t>3 tygodnie</t>
  </si>
  <si>
    <t>Rok III</t>
  </si>
  <si>
    <t>Lp.</t>
  </si>
  <si>
    <t>Analiza danych</t>
  </si>
  <si>
    <t>Międzynarodowe stosunki gospodarcze</t>
  </si>
  <si>
    <t>Rachunkowość finansowa</t>
  </si>
  <si>
    <t>udział w %</t>
  </si>
  <si>
    <t>udział %</t>
  </si>
  <si>
    <t>wykłady</t>
  </si>
  <si>
    <t>ćwiczenia</t>
  </si>
  <si>
    <t>laboratoria</t>
  </si>
  <si>
    <t>%</t>
  </si>
  <si>
    <t>Podstawy jakości życia i zrównoważonego rozwoju</t>
  </si>
  <si>
    <t>ECTS</t>
  </si>
  <si>
    <t>Studia niestacjonarne I stopnia</t>
  </si>
  <si>
    <t xml:space="preserve">Punkty </t>
  </si>
  <si>
    <t>Razem godziny w semestrze</t>
  </si>
  <si>
    <t>Analiza ekonomiczna</t>
  </si>
  <si>
    <t>Treści podstawowe</t>
  </si>
  <si>
    <t>Treści kierunkowe</t>
  </si>
  <si>
    <t>Razem</t>
  </si>
  <si>
    <t>Przedmioty specjalnościowe</t>
  </si>
  <si>
    <t>w</t>
  </si>
  <si>
    <t>ćw.</t>
  </si>
  <si>
    <t>lab.</t>
  </si>
  <si>
    <t>Kierunek: EKONOMIA</t>
  </si>
  <si>
    <t>Polityka społeczna</t>
  </si>
  <si>
    <t>Socjologia</t>
  </si>
  <si>
    <t>Standardy kształcenia dla kierunku Ekonomia</t>
  </si>
  <si>
    <t>Zarządzanie</t>
  </si>
  <si>
    <t>Rachunkowość</t>
  </si>
  <si>
    <t>Informatyka I</t>
  </si>
  <si>
    <t>Makroekonomia I</t>
  </si>
  <si>
    <t>Specjalność: Gospodarka i Administracja Publiczna</t>
  </si>
  <si>
    <t>Samorządowa polityka przestrzenna</t>
  </si>
  <si>
    <t>Gospodarka lokalna</t>
  </si>
  <si>
    <t>Społeczeństwo obywatelskie</t>
  </si>
  <si>
    <t>Administracja publiczna</t>
  </si>
  <si>
    <t>Przedsiębiorstwo użyteczności publicznej</t>
  </si>
  <si>
    <t>Ekonomika miasta</t>
  </si>
  <si>
    <t>Finanse samorządowe</t>
  </si>
  <si>
    <t>Specjalność: Rachunkowość i Doradztwo Finansowe</t>
  </si>
  <si>
    <t>Majątek i kapitały podmiotów gospodarujących</t>
  </si>
  <si>
    <t>Finanse i rachunkowość małej firmy</t>
  </si>
  <si>
    <t>Rozliczenia finansowe w gospodarce</t>
  </si>
  <si>
    <t>Finanse osobiste</t>
  </si>
  <si>
    <t>Zagraniczne źródła finansowania</t>
  </si>
  <si>
    <t>Ekonometria I</t>
  </si>
  <si>
    <t>Finanse publiczne</t>
  </si>
  <si>
    <t>Polityka gospodarcza I</t>
  </si>
  <si>
    <t>Gospodarka regionalna</t>
  </si>
  <si>
    <t>Teoria i analiza rynku</t>
  </si>
  <si>
    <t>Informatyka II</t>
  </si>
  <si>
    <t>Podatki w przedsiębiorstwie</t>
  </si>
  <si>
    <t>Diagnostyka ekonomiczna gospodarki lokalnej</t>
  </si>
  <si>
    <t>Samorządowa polityka społeczna</t>
  </si>
  <si>
    <t>Samorządowa polityka gospodarcza</t>
  </si>
  <si>
    <t>E-administracja</t>
  </si>
  <si>
    <t>Samorząd terytorialny w UE</t>
  </si>
  <si>
    <t>Aplikacje funduszy UE</t>
  </si>
  <si>
    <t>Marketing terytorialny</t>
  </si>
  <si>
    <t>Budżetowanie w controllingu</t>
  </si>
  <si>
    <t>Sprawozdawczość finansowa</t>
  </si>
  <si>
    <t>Kontrola i rewizja finansowa</t>
  </si>
  <si>
    <t>Rachunkowość informatyczna</t>
  </si>
  <si>
    <t>Rachunkowość i audyt podatkowy</t>
  </si>
  <si>
    <t>Doradztwo ubezpieczeniowe</t>
  </si>
  <si>
    <t>Doradztwo kredytowe</t>
  </si>
  <si>
    <t>Analiza i rating sektora finansowego</t>
  </si>
  <si>
    <t>Treści poszerzjące wiedzę ogólną</t>
  </si>
  <si>
    <t>Gospodarka i Administracja Publiczna</t>
  </si>
  <si>
    <t>Rachunkowość i Doradztwo Finansowe</t>
  </si>
  <si>
    <t xml:space="preserve">Język obcy </t>
  </si>
  <si>
    <t>Pomoc publiczna dla przedsiębiorców</t>
  </si>
  <si>
    <t>Badania operacyjne</t>
  </si>
  <si>
    <t>Rachunkowość jednostek sektora finansów publicznych</t>
  </si>
  <si>
    <t>Ekonomia integracji europejskiej</t>
  </si>
  <si>
    <t>JO</t>
  </si>
  <si>
    <t>min.godz.</t>
  </si>
  <si>
    <t>min.ECTS</t>
  </si>
  <si>
    <t>min.godz</t>
  </si>
  <si>
    <t>min. ECTS</t>
  </si>
  <si>
    <t>Gospodarka przestrzenna lub Gospodarka a środowisko</t>
  </si>
  <si>
    <t>1, 2</t>
  </si>
  <si>
    <t>3, 4</t>
  </si>
  <si>
    <t>5, 6</t>
  </si>
  <si>
    <t>Specjalność: –</t>
  </si>
  <si>
    <t>Sem."3"</t>
  </si>
  <si>
    <t>Sem."4"</t>
  </si>
  <si>
    <t>Sem."5"</t>
  </si>
  <si>
    <t>Sem."6"</t>
  </si>
  <si>
    <t>Lokalne i regionalne strategie rozwoju</t>
  </si>
  <si>
    <t>Kontrola i audyt w jednostkach sektora finansów publicznych</t>
  </si>
  <si>
    <t>Treści poszerzające wiedzę ogólną</t>
  </si>
  <si>
    <t>Podstawy nauki o przedsiębiorstwie</t>
  </si>
  <si>
    <t>Rynki finansowe i bankowość</t>
  </si>
  <si>
    <t>"1"</t>
  </si>
  <si>
    <t>"2"</t>
  </si>
  <si>
    <t>"3"</t>
  </si>
  <si>
    <t>"4"</t>
  </si>
  <si>
    <t>"5"</t>
  </si>
  <si>
    <t>"6"</t>
  </si>
  <si>
    <t>IV sem - 9 ECTS</t>
  </si>
  <si>
    <t>VI sem - 10 ECTS</t>
  </si>
  <si>
    <t>II sem - 2 ECTS</t>
  </si>
  <si>
    <t>II sem - 8 ECTS</t>
  </si>
  <si>
    <t xml:space="preserve"> IV sem - 3 ECTS</t>
  </si>
  <si>
    <t>II sem - 9 ECTS</t>
  </si>
  <si>
    <t>Plan studiów na rok akad. 2010/2011</t>
  </si>
  <si>
    <t>Załącznik do Uchwały Rady Wydziału nr 242/2010 z dnia 26.03.2010 r.</t>
  </si>
  <si>
    <t>PK</t>
  </si>
  <si>
    <t>PS</t>
  </si>
  <si>
    <t>PK – przedmioty realizowane dla kierunku</t>
  </si>
  <si>
    <t>PS – przedmioty realizowane dla specjalności (specjalnościowe)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</si>
</sst>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45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0"/>
      <name val="Arial CE"/>
      <family val="0"/>
    </font>
    <font>
      <sz val="9"/>
      <name val="Arial CE"/>
      <family val="0"/>
    </font>
    <font>
      <i/>
      <sz val="10"/>
      <name val="Arial CE"/>
      <family val="0"/>
    </font>
    <font>
      <sz val="8"/>
      <name val="Arial CE"/>
      <family val="2"/>
    </font>
    <font>
      <sz val="10"/>
      <color indexed="10"/>
      <name val="Arial CE"/>
      <family val="0"/>
    </font>
    <font>
      <sz val="10"/>
      <color indexed="17"/>
      <name val="Arial CE"/>
      <family val="0"/>
    </font>
    <font>
      <sz val="10"/>
      <color indexed="60"/>
      <name val="Arial CE"/>
      <family val="0"/>
    </font>
    <font>
      <b/>
      <sz val="12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0"/>
    </font>
    <font>
      <sz val="10"/>
      <color rgb="FF00800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" fontId="0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11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1" fontId="8" fillId="0" borderId="10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/>
    </xf>
    <xf numFmtId="0" fontId="0" fillId="0" borderId="0" xfId="0" applyAlignment="1">
      <alignment horizontal="center"/>
    </xf>
    <xf numFmtId="0" fontId="4" fillId="0" borderId="1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8" fillId="0" borderId="11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10" xfId="0" applyFont="1" applyFill="1" applyBorder="1" applyAlignment="1">
      <alignment/>
    </xf>
    <xf numFmtId="0" fontId="0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1" xfId="0" applyFill="1" applyBorder="1" applyAlignment="1">
      <alignment horizontal="center" vertical="center" wrapText="1"/>
    </xf>
    <xf numFmtId="0" fontId="43" fillId="0" borderId="10" xfId="0" applyFont="1" applyFill="1" applyBorder="1" applyAlignment="1">
      <alignment/>
    </xf>
    <xf numFmtId="0" fontId="43" fillId="0" borderId="11" xfId="0" applyFont="1" applyFill="1" applyBorder="1" applyAlignment="1">
      <alignment horizontal="center"/>
    </xf>
    <xf numFmtId="0" fontId="43" fillId="0" borderId="10" xfId="0" applyFont="1" applyFill="1" applyBorder="1" applyAlignment="1">
      <alignment horizontal="center"/>
    </xf>
    <xf numFmtId="0" fontId="43" fillId="0" borderId="0" xfId="0" applyFont="1" applyFill="1" applyAlignment="1">
      <alignment/>
    </xf>
    <xf numFmtId="0" fontId="43" fillId="0" borderId="0" xfId="0" applyFont="1" applyAlignment="1">
      <alignment/>
    </xf>
    <xf numFmtId="0" fontId="2" fillId="0" borderId="0" xfId="0" applyFont="1" applyFill="1" applyBorder="1" applyAlignment="1">
      <alignment horizontal="right"/>
    </xf>
    <xf numFmtId="164" fontId="0" fillId="0" borderId="0" xfId="52" applyNumberFormat="1" applyFont="1" applyAlignment="1">
      <alignment/>
    </xf>
    <xf numFmtId="164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/>
    </xf>
    <xf numFmtId="0" fontId="44" fillId="0" borderId="11" xfId="0" applyFont="1" applyFill="1" applyBorder="1" applyAlignment="1">
      <alignment horizontal="center"/>
    </xf>
    <xf numFmtId="0" fontId="44" fillId="0" borderId="10" xfId="0" applyFont="1" applyFill="1" applyBorder="1" applyAlignment="1">
      <alignment horizontal="center"/>
    </xf>
    <xf numFmtId="0" fontId="44" fillId="0" borderId="0" xfId="0" applyFont="1" applyFill="1" applyAlignment="1">
      <alignment/>
    </xf>
    <xf numFmtId="0" fontId="44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2"/>
  <sheetViews>
    <sheetView view="pageLayout" workbookViewId="0" topLeftCell="A1">
      <selection activeCell="A1" sqref="A1"/>
    </sheetView>
  </sheetViews>
  <sheetFormatPr defaultColWidth="9.00390625" defaultRowHeight="12.75"/>
  <cols>
    <col min="1" max="1" width="3.375" style="0" customWidth="1"/>
    <col min="2" max="2" width="40.00390625" style="0" customWidth="1"/>
    <col min="3" max="3" width="7.625" style="0" customWidth="1"/>
    <col min="4" max="4" width="8.25390625" style="0" customWidth="1"/>
    <col min="5" max="5" width="10.625" style="0" customWidth="1"/>
    <col min="6" max="6" width="10.75390625" style="0" customWidth="1"/>
    <col min="7" max="7" width="8.125" style="0" customWidth="1"/>
    <col min="8" max="8" width="7.375" style="0" customWidth="1"/>
    <col min="9" max="10" width="4.375" style="0" customWidth="1"/>
    <col min="11" max="11" width="4.625" style="0" customWidth="1"/>
    <col min="12" max="12" width="4.75390625" style="0" bestFit="1" customWidth="1"/>
    <col min="13" max="13" width="4.375" style="0" customWidth="1"/>
    <col min="14" max="14" width="23.125" style="0" customWidth="1"/>
    <col min="15" max="15" width="10.25390625" style="0" bestFit="1" customWidth="1"/>
  </cols>
  <sheetData>
    <row r="1" s="90" customFormat="1" ht="15.75">
      <c r="A1" s="90" t="s">
        <v>140</v>
      </c>
    </row>
    <row r="3" spans="2:11" ht="12.75">
      <c r="B3" s="15" t="s">
        <v>139</v>
      </c>
      <c r="D3" s="15"/>
      <c r="E3" s="20" t="s">
        <v>37</v>
      </c>
      <c r="F3" s="20" t="s">
        <v>0</v>
      </c>
      <c r="G3" s="20"/>
      <c r="H3" s="15"/>
      <c r="I3" s="15"/>
      <c r="J3" s="15"/>
      <c r="K3" s="15"/>
    </row>
    <row r="4" spans="2:11" ht="12.75">
      <c r="B4" t="s">
        <v>1</v>
      </c>
      <c r="D4" s="15"/>
      <c r="E4" s="71">
        <f>G4/G7</f>
        <v>0.5263157894736842</v>
      </c>
      <c r="F4" s="20" t="s">
        <v>39</v>
      </c>
      <c r="G4" s="20">
        <f>H24+K24</f>
        <v>200</v>
      </c>
      <c r="H4" s="15"/>
      <c r="I4" s="15"/>
      <c r="J4" s="15"/>
      <c r="K4" s="15"/>
    </row>
    <row r="5" spans="2:11" ht="12.75">
      <c r="B5" t="s">
        <v>45</v>
      </c>
      <c r="D5" s="15"/>
      <c r="E5" s="71">
        <f>G5/G7</f>
        <v>0.37105263157894736</v>
      </c>
      <c r="F5" s="20" t="s">
        <v>40</v>
      </c>
      <c r="G5" s="20">
        <f>I24+L24</f>
        <v>141</v>
      </c>
      <c r="H5" s="15"/>
      <c r="I5" s="15"/>
      <c r="J5" s="15"/>
      <c r="K5" s="15"/>
    </row>
    <row r="6" spans="2:11" ht="12.75">
      <c r="B6" t="s">
        <v>2</v>
      </c>
      <c r="D6" s="15"/>
      <c r="E6" s="71">
        <f>G6/G7</f>
        <v>0.10263157894736842</v>
      </c>
      <c r="F6" s="20" t="s">
        <v>41</v>
      </c>
      <c r="G6" s="20">
        <f>J24+M24</f>
        <v>39</v>
      </c>
      <c r="H6" s="15"/>
      <c r="I6" s="15"/>
      <c r="J6" s="15"/>
      <c r="K6" s="15"/>
    </row>
    <row r="7" spans="2:11" ht="12.75">
      <c r="B7" t="s">
        <v>56</v>
      </c>
      <c r="D7" s="15"/>
      <c r="E7" s="71">
        <f>SUM(E4:E6)</f>
        <v>1</v>
      </c>
      <c r="F7" s="20" t="s">
        <v>3</v>
      </c>
      <c r="G7" s="20">
        <f>SUM(G4:G6)</f>
        <v>380</v>
      </c>
      <c r="H7" s="15"/>
      <c r="I7" s="15"/>
      <c r="J7" s="15"/>
      <c r="K7" s="15"/>
    </row>
    <row r="8" spans="2:11" ht="12.75">
      <c r="B8" t="s">
        <v>117</v>
      </c>
      <c r="D8" s="15"/>
      <c r="E8" s="15"/>
      <c r="F8" s="15"/>
      <c r="G8" s="15"/>
      <c r="H8" s="15"/>
      <c r="I8" s="15"/>
      <c r="J8" s="15"/>
      <c r="K8" s="15"/>
    </row>
    <row r="9" spans="1:14" ht="12.75" customHeight="1">
      <c r="A9" s="103" t="s">
        <v>33</v>
      </c>
      <c r="B9" s="103" t="s">
        <v>4</v>
      </c>
      <c r="C9" s="104" t="s">
        <v>5</v>
      </c>
      <c r="D9" s="104"/>
      <c r="E9" s="104"/>
      <c r="F9" s="78" t="s">
        <v>6</v>
      </c>
      <c r="G9" s="104" t="s">
        <v>7</v>
      </c>
      <c r="H9" s="103"/>
      <c r="I9" s="103"/>
      <c r="J9" s="103"/>
      <c r="K9" s="103"/>
      <c r="L9" s="103"/>
      <c r="M9" s="103"/>
      <c r="N9" s="94" t="s">
        <v>8</v>
      </c>
    </row>
    <row r="10" spans="1:14" s="1" customFormat="1" ht="12.75">
      <c r="A10" s="103"/>
      <c r="B10" s="107"/>
      <c r="C10" s="79" t="s">
        <v>9</v>
      </c>
      <c r="D10" s="79" t="s">
        <v>10</v>
      </c>
      <c r="E10" s="80" t="s">
        <v>11</v>
      </c>
      <c r="F10" s="101" t="s">
        <v>44</v>
      </c>
      <c r="G10" s="80" t="s">
        <v>3</v>
      </c>
      <c r="H10" s="99" t="s">
        <v>12</v>
      </c>
      <c r="I10" s="100"/>
      <c r="J10" s="101"/>
      <c r="K10" s="99" t="s">
        <v>13</v>
      </c>
      <c r="L10" s="100"/>
      <c r="M10" s="101"/>
      <c r="N10" s="95"/>
    </row>
    <row r="11" spans="1:14" s="1" customFormat="1" ht="12.75">
      <c r="A11" s="103"/>
      <c r="B11" s="107"/>
      <c r="C11" s="82"/>
      <c r="D11" s="82" t="s">
        <v>14</v>
      </c>
      <c r="E11" s="83" t="s">
        <v>15</v>
      </c>
      <c r="F11" s="101"/>
      <c r="G11" s="83" t="s">
        <v>16</v>
      </c>
      <c r="H11" s="81" t="s">
        <v>17</v>
      </c>
      <c r="I11" s="58" t="s">
        <v>18</v>
      </c>
      <c r="J11" s="58" t="s">
        <v>19</v>
      </c>
      <c r="K11" s="58" t="s">
        <v>17</v>
      </c>
      <c r="L11" s="58" t="s">
        <v>18</v>
      </c>
      <c r="M11" s="58" t="s">
        <v>19</v>
      </c>
      <c r="N11" s="96"/>
    </row>
    <row r="12" spans="1:14" s="33" customFormat="1" ht="12.75">
      <c r="A12" s="30">
        <v>1</v>
      </c>
      <c r="B12" s="30" t="s">
        <v>20</v>
      </c>
      <c r="C12" s="31">
        <v>2</v>
      </c>
      <c r="D12" s="31" t="s">
        <v>114</v>
      </c>
      <c r="E12" s="31"/>
      <c r="F12" s="32">
        <v>16</v>
      </c>
      <c r="G12" s="31">
        <v>60</v>
      </c>
      <c r="H12" s="32">
        <v>10</v>
      </c>
      <c r="I12" s="32">
        <v>20</v>
      </c>
      <c r="J12" s="32">
        <v>0</v>
      </c>
      <c r="K12" s="32">
        <v>15</v>
      </c>
      <c r="L12" s="32">
        <v>15</v>
      </c>
      <c r="M12" s="32">
        <v>0</v>
      </c>
      <c r="N12" s="30" t="s">
        <v>138</v>
      </c>
    </row>
    <row r="13" spans="1:14" s="33" customFormat="1" ht="12.75">
      <c r="A13" s="30">
        <v>2</v>
      </c>
      <c r="B13" s="30" t="s">
        <v>21</v>
      </c>
      <c r="C13" s="32">
        <v>2</v>
      </c>
      <c r="D13" s="31" t="s">
        <v>114</v>
      </c>
      <c r="E13" s="32"/>
      <c r="F13" s="32">
        <v>15</v>
      </c>
      <c r="G13" s="32">
        <v>60</v>
      </c>
      <c r="H13" s="32">
        <v>10</v>
      </c>
      <c r="I13" s="32">
        <v>20</v>
      </c>
      <c r="J13" s="32">
        <v>0</v>
      </c>
      <c r="K13" s="32">
        <v>10</v>
      </c>
      <c r="L13" s="32">
        <v>20</v>
      </c>
      <c r="M13" s="32">
        <v>0</v>
      </c>
      <c r="N13" s="30" t="s">
        <v>136</v>
      </c>
    </row>
    <row r="14" spans="1:14" s="33" customFormat="1" ht="12.75">
      <c r="A14" s="30">
        <v>3</v>
      </c>
      <c r="B14" s="30" t="s">
        <v>24</v>
      </c>
      <c r="C14" s="32">
        <v>1</v>
      </c>
      <c r="D14" s="34"/>
      <c r="E14" s="32"/>
      <c r="F14" s="32">
        <v>6</v>
      </c>
      <c r="G14" s="32">
        <v>34</v>
      </c>
      <c r="H14" s="32">
        <v>34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0"/>
    </row>
    <row r="15" spans="1:14" s="24" customFormat="1" ht="12.75">
      <c r="A15" s="21">
        <v>4</v>
      </c>
      <c r="B15" s="21" t="s">
        <v>57</v>
      </c>
      <c r="C15" s="22">
        <v>2</v>
      </c>
      <c r="D15" s="22"/>
      <c r="E15" s="22"/>
      <c r="F15" s="22">
        <v>5</v>
      </c>
      <c r="G15" s="22">
        <v>30</v>
      </c>
      <c r="H15" s="22">
        <v>0</v>
      </c>
      <c r="I15" s="22">
        <v>0</v>
      </c>
      <c r="J15" s="22">
        <v>0</v>
      </c>
      <c r="K15" s="22">
        <v>30</v>
      </c>
      <c r="L15" s="22">
        <v>0</v>
      </c>
      <c r="M15" s="22">
        <v>0</v>
      </c>
      <c r="N15" s="21"/>
    </row>
    <row r="16" spans="1:14" s="38" customFormat="1" ht="12.75">
      <c r="A16" s="35">
        <v>5</v>
      </c>
      <c r="B16" s="35" t="s">
        <v>58</v>
      </c>
      <c r="C16" s="36">
        <v>2</v>
      </c>
      <c r="D16" s="37"/>
      <c r="E16" s="36"/>
      <c r="F16" s="36">
        <v>2</v>
      </c>
      <c r="G16" s="36">
        <v>9</v>
      </c>
      <c r="H16" s="36">
        <v>0</v>
      </c>
      <c r="I16" s="36">
        <v>0</v>
      </c>
      <c r="J16" s="36">
        <v>0</v>
      </c>
      <c r="K16" s="36">
        <v>9</v>
      </c>
      <c r="L16" s="36">
        <v>0</v>
      </c>
      <c r="M16" s="36">
        <v>0</v>
      </c>
      <c r="N16" s="35"/>
    </row>
    <row r="17" spans="1:14" s="38" customFormat="1" ht="12.75">
      <c r="A17" s="35">
        <v>6</v>
      </c>
      <c r="B17" s="35" t="s">
        <v>25</v>
      </c>
      <c r="C17" s="36"/>
      <c r="D17" s="37">
        <v>2</v>
      </c>
      <c r="E17" s="36"/>
      <c r="F17" s="36">
        <v>2</v>
      </c>
      <c r="G17" s="36">
        <v>30</v>
      </c>
      <c r="H17" s="36">
        <v>0</v>
      </c>
      <c r="I17" s="36">
        <v>0</v>
      </c>
      <c r="J17" s="36">
        <v>0</v>
      </c>
      <c r="K17" s="36">
        <v>30</v>
      </c>
      <c r="L17" s="36">
        <v>0</v>
      </c>
      <c r="M17" s="36">
        <v>0</v>
      </c>
      <c r="N17" s="35"/>
    </row>
    <row r="18" spans="1:14" s="38" customFormat="1" ht="12.75">
      <c r="A18" s="35">
        <v>7</v>
      </c>
      <c r="B18" s="35" t="s">
        <v>23</v>
      </c>
      <c r="C18" s="36">
        <v>1</v>
      </c>
      <c r="D18" s="37"/>
      <c r="E18" s="36"/>
      <c r="F18" s="36">
        <v>3</v>
      </c>
      <c r="G18" s="36">
        <v>30</v>
      </c>
      <c r="H18" s="36">
        <v>30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5"/>
    </row>
    <row r="19" spans="1:14" s="29" customFormat="1" ht="12.75">
      <c r="A19" s="35">
        <v>8</v>
      </c>
      <c r="B19" s="35" t="s">
        <v>22</v>
      </c>
      <c r="C19" s="36"/>
      <c r="D19" s="36">
        <v>1</v>
      </c>
      <c r="E19" s="36"/>
      <c r="F19" s="36">
        <v>2</v>
      </c>
      <c r="G19" s="36">
        <v>30</v>
      </c>
      <c r="H19" s="39">
        <v>0</v>
      </c>
      <c r="I19" s="39">
        <v>0</v>
      </c>
      <c r="J19" s="39">
        <v>30</v>
      </c>
      <c r="K19" s="39">
        <v>0</v>
      </c>
      <c r="L19" s="39">
        <v>0</v>
      </c>
      <c r="M19" s="39">
        <v>0</v>
      </c>
      <c r="N19" s="35"/>
    </row>
    <row r="20" spans="1:14" s="29" customFormat="1" ht="12.75">
      <c r="A20" s="49">
        <v>9</v>
      </c>
      <c r="B20" s="50" t="s">
        <v>103</v>
      </c>
      <c r="C20" s="51"/>
      <c r="D20" s="51" t="s">
        <v>114</v>
      </c>
      <c r="E20" s="51"/>
      <c r="F20" s="52">
        <v>2</v>
      </c>
      <c r="G20" s="51">
        <v>60</v>
      </c>
      <c r="H20" s="52">
        <v>0</v>
      </c>
      <c r="I20" s="52">
        <v>30</v>
      </c>
      <c r="J20" s="52">
        <v>0</v>
      </c>
      <c r="K20" s="52">
        <v>0</v>
      </c>
      <c r="L20" s="52">
        <v>30</v>
      </c>
      <c r="M20" s="52">
        <v>0</v>
      </c>
      <c r="N20" s="3" t="s">
        <v>135</v>
      </c>
    </row>
    <row r="21" spans="1:14" ht="12.75">
      <c r="A21" s="26">
        <v>10</v>
      </c>
      <c r="B21" s="3" t="s">
        <v>62</v>
      </c>
      <c r="C21" s="42"/>
      <c r="D21" s="4">
        <v>2</v>
      </c>
      <c r="E21" s="42"/>
      <c r="F21" s="17">
        <v>1</v>
      </c>
      <c r="G21" s="42">
        <v>9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9</v>
      </c>
      <c r="N21" s="27"/>
    </row>
    <row r="22" spans="1:14" ht="12.75">
      <c r="A22" s="26">
        <v>11</v>
      </c>
      <c r="B22" s="26" t="s">
        <v>43</v>
      </c>
      <c r="C22" s="7"/>
      <c r="D22" s="8">
        <v>1</v>
      </c>
      <c r="E22" s="7"/>
      <c r="F22" s="7">
        <v>2</v>
      </c>
      <c r="G22" s="7">
        <v>10</v>
      </c>
      <c r="H22" s="5">
        <v>10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6"/>
    </row>
    <row r="23" spans="1:14" s="59" customFormat="1" ht="25.5">
      <c r="A23" s="56">
        <v>12</v>
      </c>
      <c r="B23" s="57" t="s">
        <v>113</v>
      </c>
      <c r="C23" s="58">
        <v>1</v>
      </c>
      <c r="D23" s="84">
        <v>1</v>
      </c>
      <c r="E23" s="58"/>
      <c r="F23" s="58">
        <v>4</v>
      </c>
      <c r="G23" s="58">
        <v>18</v>
      </c>
      <c r="H23" s="58">
        <v>12</v>
      </c>
      <c r="I23" s="58">
        <v>6</v>
      </c>
      <c r="J23" s="58">
        <v>0</v>
      </c>
      <c r="K23" s="58">
        <v>0</v>
      </c>
      <c r="L23" s="58">
        <v>0</v>
      </c>
      <c r="M23" s="58">
        <v>0</v>
      </c>
      <c r="N23" s="56"/>
    </row>
    <row r="24" spans="1:14" s="13" customFormat="1" ht="12.75">
      <c r="A24" s="11"/>
      <c r="B24" s="11" t="s">
        <v>26</v>
      </c>
      <c r="C24" s="12">
        <f>COUNT(C12:C23)</f>
        <v>7</v>
      </c>
      <c r="D24" s="11"/>
      <c r="E24" s="11"/>
      <c r="F24" s="12">
        <f aca="true" t="shared" si="0" ref="F24:M24">SUM(F12:F23)</f>
        <v>60</v>
      </c>
      <c r="G24" s="12">
        <f t="shared" si="0"/>
        <v>380</v>
      </c>
      <c r="H24" s="12">
        <f t="shared" si="0"/>
        <v>106</v>
      </c>
      <c r="I24" s="12">
        <f t="shared" si="0"/>
        <v>76</v>
      </c>
      <c r="J24" s="12">
        <f t="shared" si="0"/>
        <v>30</v>
      </c>
      <c r="K24" s="12">
        <f t="shared" si="0"/>
        <v>94</v>
      </c>
      <c r="L24" s="12">
        <f t="shared" si="0"/>
        <v>65</v>
      </c>
      <c r="M24" s="12">
        <f t="shared" si="0"/>
        <v>9</v>
      </c>
      <c r="N24" s="11"/>
    </row>
    <row r="25" spans="1:14" s="13" customFormat="1" ht="12.75">
      <c r="A25" s="14"/>
      <c r="B25" s="18" t="s">
        <v>47</v>
      </c>
      <c r="C25" s="19"/>
      <c r="D25" s="19"/>
      <c r="E25" s="19"/>
      <c r="F25" s="19"/>
      <c r="H25" s="91">
        <f>SUM(H24:J24)</f>
        <v>212</v>
      </c>
      <c r="I25" s="91"/>
      <c r="J25" s="91"/>
      <c r="K25" s="91">
        <f>SUM(K24:M24)</f>
        <v>168</v>
      </c>
      <c r="L25" s="91"/>
      <c r="M25" s="91"/>
      <c r="N25" s="14"/>
    </row>
    <row r="26" spans="1:14" s="13" customFormat="1" ht="12.75">
      <c r="A26" s="14"/>
      <c r="B26" s="18"/>
      <c r="C26" s="19"/>
      <c r="D26" s="19"/>
      <c r="E26" s="19"/>
      <c r="F26" s="19"/>
      <c r="H26" s="70"/>
      <c r="I26" s="70"/>
      <c r="J26" s="70"/>
      <c r="K26" s="70"/>
      <c r="L26" s="70"/>
      <c r="M26" s="70"/>
      <c r="N26" s="14"/>
    </row>
    <row r="27" spans="1:14" s="13" customFormat="1" ht="12.75">
      <c r="A27" s="14"/>
      <c r="B27" s="74" t="s">
        <v>44</v>
      </c>
      <c r="C27" s="19"/>
      <c r="D27" s="19"/>
      <c r="E27" s="19"/>
      <c r="F27" s="74"/>
      <c r="G27" s="75" t="s">
        <v>127</v>
      </c>
      <c r="H27" s="75" t="s">
        <v>128</v>
      </c>
      <c r="I27" s="70"/>
      <c r="J27" s="70"/>
      <c r="K27" s="70"/>
      <c r="L27" s="70"/>
      <c r="M27" s="70"/>
      <c r="N27" s="14"/>
    </row>
    <row r="28" spans="2:8" s="1" customFormat="1" ht="12.75">
      <c r="B28" s="76" t="s">
        <v>141</v>
      </c>
      <c r="C28" s="19"/>
      <c r="D28" s="19"/>
      <c r="E28" s="19"/>
      <c r="F28" s="77">
        <f>SUM(F12:F23)</f>
        <v>60</v>
      </c>
      <c r="G28" s="75">
        <f>+SUM(F12:F14)+F18+F19+F22+F23-17</f>
        <v>31</v>
      </c>
      <c r="H28" s="75">
        <f>F28-G28</f>
        <v>29</v>
      </c>
    </row>
    <row r="29" spans="2:5" ht="12.75">
      <c r="B29" s="92"/>
      <c r="C29" s="93"/>
      <c r="D29" s="93"/>
      <c r="E29" s="93"/>
    </row>
    <row r="30" spans="2:5" ht="12.75">
      <c r="B30" s="92" t="s">
        <v>59</v>
      </c>
      <c r="C30" s="93"/>
      <c r="D30" s="93"/>
      <c r="E30" s="93"/>
    </row>
    <row r="31" spans="2:13" s="40" customFormat="1" ht="12.75">
      <c r="B31" s="40" t="s">
        <v>49</v>
      </c>
      <c r="F31" s="40">
        <f>+SUM(F12:F14)</f>
        <v>37</v>
      </c>
      <c r="G31" s="40">
        <f aca="true" t="shared" si="1" ref="G31:M31">SUM(G12:G14)</f>
        <v>154</v>
      </c>
      <c r="H31" s="40">
        <f t="shared" si="1"/>
        <v>54</v>
      </c>
      <c r="I31" s="40">
        <f t="shared" si="1"/>
        <v>40</v>
      </c>
      <c r="J31" s="40">
        <f t="shared" si="1"/>
        <v>0</v>
      </c>
      <c r="K31" s="40">
        <f t="shared" si="1"/>
        <v>25</v>
      </c>
      <c r="L31" s="40">
        <f t="shared" si="1"/>
        <v>35</v>
      </c>
      <c r="M31" s="40">
        <f t="shared" si="1"/>
        <v>0</v>
      </c>
    </row>
    <row r="32" spans="2:13" s="25" customFormat="1" ht="12.75">
      <c r="B32" s="25" t="s">
        <v>50</v>
      </c>
      <c r="F32" s="25">
        <f>SUM(F15:F15)</f>
        <v>5</v>
      </c>
      <c r="G32" s="25">
        <f>SUM(G15:G15)</f>
        <v>30</v>
      </c>
      <c r="H32" s="25">
        <f aca="true" t="shared" si="2" ref="H32:M32">SUM(H15:H15)</f>
        <v>0</v>
      </c>
      <c r="I32" s="25">
        <f t="shared" si="2"/>
        <v>0</v>
      </c>
      <c r="J32" s="25">
        <f t="shared" si="2"/>
        <v>0</v>
      </c>
      <c r="K32" s="25">
        <f t="shared" si="2"/>
        <v>30</v>
      </c>
      <c r="L32" s="25">
        <f t="shared" si="2"/>
        <v>0</v>
      </c>
      <c r="M32" s="25">
        <f t="shared" si="2"/>
        <v>0</v>
      </c>
    </row>
    <row r="33" spans="2:13" s="41" customFormat="1" ht="12.75">
      <c r="B33" s="41" t="s">
        <v>100</v>
      </c>
      <c r="F33" s="41">
        <f>SUM(F16:F18)</f>
        <v>7</v>
      </c>
      <c r="G33" s="41">
        <f>+SUM(G16:G18)</f>
        <v>69</v>
      </c>
      <c r="H33" s="41">
        <f aca="true" t="shared" si="3" ref="H33:M33">+SUM(H16:H18)</f>
        <v>30</v>
      </c>
      <c r="I33" s="41">
        <f t="shared" si="3"/>
        <v>0</v>
      </c>
      <c r="J33" s="41">
        <f t="shared" si="3"/>
        <v>0</v>
      </c>
      <c r="K33" s="41">
        <f t="shared" si="3"/>
        <v>39</v>
      </c>
      <c r="L33" s="41">
        <f t="shared" si="3"/>
        <v>0</v>
      </c>
      <c r="M33" s="41">
        <f t="shared" si="3"/>
        <v>0</v>
      </c>
    </row>
    <row r="34" spans="2:13" s="41" customFormat="1" ht="12.75">
      <c r="B34" s="41" t="s">
        <v>22</v>
      </c>
      <c r="F34" s="41">
        <f>SUM(F19:F19)</f>
        <v>2</v>
      </c>
      <c r="G34" s="41">
        <f>SUM(G18:G18)</f>
        <v>30</v>
      </c>
      <c r="H34" s="41">
        <f aca="true" t="shared" si="4" ref="H34:M34">SUM(H18:H18)</f>
        <v>30</v>
      </c>
      <c r="I34" s="41">
        <f t="shared" si="4"/>
        <v>0</v>
      </c>
      <c r="J34" s="41">
        <f t="shared" si="4"/>
        <v>0</v>
      </c>
      <c r="K34" s="41">
        <f t="shared" si="4"/>
        <v>0</v>
      </c>
      <c r="L34" s="41">
        <f t="shared" si="4"/>
        <v>0</v>
      </c>
      <c r="M34" s="41">
        <f t="shared" si="4"/>
        <v>0</v>
      </c>
    </row>
    <row r="35" spans="1:13" ht="12.75">
      <c r="A35" s="53"/>
      <c r="B35" s="53" t="s">
        <v>108</v>
      </c>
      <c r="C35" s="53"/>
      <c r="D35" s="53"/>
      <c r="E35" s="53"/>
      <c r="F35" s="53">
        <f>SUM(F20:F20)</f>
        <v>2</v>
      </c>
      <c r="G35" s="53">
        <f aca="true" t="shared" si="5" ref="G35:M35">SUM(G20:G20)</f>
        <v>60</v>
      </c>
      <c r="H35" s="53">
        <f t="shared" si="5"/>
        <v>0</v>
      </c>
      <c r="I35" s="53">
        <f t="shared" si="5"/>
        <v>30</v>
      </c>
      <c r="J35" s="53">
        <f t="shared" si="5"/>
        <v>0</v>
      </c>
      <c r="K35" s="53">
        <f t="shared" si="5"/>
        <v>0</v>
      </c>
      <c r="L35" s="53">
        <f t="shared" si="5"/>
        <v>30</v>
      </c>
      <c r="M35" s="53">
        <f t="shared" si="5"/>
        <v>0</v>
      </c>
    </row>
    <row r="36" spans="2:13" ht="12.75">
      <c r="B36" s="45" t="s">
        <v>51</v>
      </c>
      <c r="F36">
        <f>SUM(F31:F35)</f>
        <v>53</v>
      </c>
      <c r="G36">
        <f aca="true" t="shared" si="6" ref="G36:M36">SUM(G31:G35)</f>
        <v>343</v>
      </c>
      <c r="H36">
        <f t="shared" si="6"/>
        <v>114</v>
      </c>
      <c r="I36">
        <f t="shared" si="6"/>
        <v>70</v>
      </c>
      <c r="J36">
        <f t="shared" si="6"/>
        <v>0</v>
      </c>
      <c r="K36">
        <f t="shared" si="6"/>
        <v>94</v>
      </c>
      <c r="L36">
        <f t="shared" si="6"/>
        <v>65</v>
      </c>
      <c r="M36">
        <f t="shared" si="6"/>
        <v>0</v>
      </c>
    </row>
    <row r="43" spans="2:16" ht="12.75">
      <c r="B43" s="15" t="s">
        <v>139</v>
      </c>
      <c r="E43" s="20" t="s">
        <v>38</v>
      </c>
      <c r="F43" s="20" t="s">
        <v>0</v>
      </c>
      <c r="G43" s="20"/>
      <c r="O43" s="15"/>
      <c r="P43" s="15"/>
    </row>
    <row r="44" spans="2:16" ht="12.75">
      <c r="B44" t="s">
        <v>1</v>
      </c>
      <c r="E44" s="71">
        <f>G44/G47</f>
        <v>0.47651006711409394</v>
      </c>
      <c r="F44" s="20" t="s">
        <v>39</v>
      </c>
      <c r="G44" s="20">
        <f>H72+K72</f>
        <v>213</v>
      </c>
      <c r="O44" s="16"/>
      <c r="P44" s="15"/>
    </row>
    <row r="45" spans="2:16" ht="12.75">
      <c r="B45" t="s">
        <v>45</v>
      </c>
      <c r="E45" s="71">
        <f>G45/G47</f>
        <v>0.4809843400447427</v>
      </c>
      <c r="F45" s="20" t="s">
        <v>40</v>
      </c>
      <c r="G45" s="20">
        <f>I72+L72</f>
        <v>215</v>
      </c>
      <c r="O45" s="16"/>
      <c r="P45" s="15"/>
    </row>
    <row r="46" spans="2:16" ht="12.75">
      <c r="B46" t="s">
        <v>27</v>
      </c>
      <c r="E46" s="71">
        <f>G46/G47</f>
        <v>0.042505592841163314</v>
      </c>
      <c r="F46" s="20" t="s">
        <v>41</v>
      </c>
      <c r="G46" s="20">
        <f>J72+M72</f>
        <v>19</v>
      </c>
      <c r="O46" s="16"/>
      <c r="P46" s="15"/>
    </row>
    <row r="47" spans="2:16" ht="12.75">
      <c r="B47" t="s">
        <v>56</v>
      </c>
      <c r="E47" s="71">
        <f>SUM(E44:E46)</f>
        <v>1</v>
      </c>
      <c r="F47" s="20" t="s">
        <v>3</v>
      </c>
      <c r="G47" s="20">
        <f>SUM(G44:G46)</f>
        <v>447</v>
      </c>
      <c r="O47" s="15"/>
      <c r="P47" s="15"/>
    </row>
    <row r="48" ht="12.75">
      <c r="B48" t="s">
        <v>64</v>
      </c>
    </row>
    <row r="49" spans="1:14" ht="12.75" customHeight="1">
      <c r="A49" s="103" t="s">
        <v>33</v>
      </c>
      <c r="B49" s="103" t="s">
        <v>4</v>
      </c>
      <c r="C49" s="104" t="s">
        <v>5</v>
      </c>
      <c r="D49" s="104"/>
      <c r="E49" s="104"/>
      <c r="F49" s="78" t="s">
        <v>46</v>
      </c>
      <c r="G49" s="104" t="s">
        <v>7</v>
      </c>
      <c r="H49" s="103"/>
      <c r="I49" s="103"/>
      <c r="J49" s="103"/>
      <c r="K49" s="103"/>
      <c r="L49" s="103"/>
      <c r="M49" s="103"/>
      <c r="N49" s="94" t="s">
        <v>8</v>
      </c>
    </row>
    <row r="50" spans="1:14" s="1" customFormat="1" ht="12.75">
      <c r="A50" s="103"/>
      <c r="B50" s="107"/>
      <c r="C50" s="79" t="s">
        <v>9</v>
      </c>
      <c r="D50" s="79" t="s">
        <v>10</v>
      </c>
      <c r="E50" s="80" t="s">
        <v>11</v>
      </c>
      <c r="F50" s="101" t="s">
        <v>44</v>
      </c>
      <c r="G50" s="80" t="s">
        <v>3</v>
      </c>
      <c r="H50" s="99" t="s">
        <v>118</v>
      </c>
      <c r="I50" s="100"/>
      <c r="J50" s="101"/>
      <c r="K50" s="99" t="s">
        <v>119</v>
      </c>
      <c r="L50" s="100"/>
      <c r="M50" s="101"/>
      <c r="N50" s="95"/>
    </row>
    <row r="51" spans="1:14" s="1" customFormat="1" ht="12.75">
      <c r="A51" s="103"/>
      <c r="B51" s="107"/>
      <c r="C51" s="82"/>
      <c r="D51" s="82" t="s">
        <v>14</v>
      </c>
      <c r="E51" s="83" t="s">
        <v>15</v>
      </c>
      <c r="F51" s="101"/>
      <c r="G51" s="83" t="s">
        <v>16</v>
      </c>
      <c r="H51" s="81" t="s">
        <v>17</v>
      </c>
      <c r="I51" s="58" t="s">
        <v>18</v>
      </c>
      <c r="J51" s="58" t="s">
        <v>19</v>
      </c>
      <c r="K51" s="58" t="s">
        <v>17</v>
      </c>
      <c r="L51" s="58" t="s">
        <v>18</v>
      </c>
      <c r="M51" s="58" t="s">
        <v>19</v>
      </c>
      <c r="N51" s="96"/>
    </row>
    <row r="52" spans="1:14" s="33" customFormat="1" ht="12.75">
      <c r="A52" s="30">
        <v>1</v>
      </c>
      <c r="B52" s="85" t="s">
        <v>63</v>
      </c>
      <c r="C52" s="31">
        <v>4</v>
      </c>
      <c r="D52" s="31" t="s">
        <v>115</v>
      </c>
      <c r="E52" s="31"/>
      <c r="F52" s="32">
        <v>15</v>
      </c>
      <c r="G52" s="31">
        <v>60</v>
      </c>
      <c r="H52" s="32">
        <v>10</v>
      </c>
      <c r="I52" s="32">
        <v>20</v>
      </c>
      <c r="J52" s="32">
        <v>0</v>
      </c>
      <c r="K52" s="32">
        <v>10</v>
      </c>
      <c r="L52" s="32">
        <v>20</v>
      </c>
      <c r="M52" s="32">
        <v>0</v>
      </c>
      <c r="N52" s="30" t="s">
        <v>133</v>
      </c>
    </row>
    <row r="53" spans="1:14" s="33" customFormat="1" ht="12.75">
      <c r="A53" s="30">
        <v>2</v>
      </c>
      <c r="B53" s="30" t="s">
        <v>28</v>
      </c>
      <c r="C53" s="32">
        <v>4</v>
      </c>
      <c r="D53" s="31">
        <v>4</v>
      </c>
      <c r="E53" s="32"/>
      <c r="F53" s="32">
        <v>5</v>
      </c>
      <c r="G53" s="32">
        <v>30</v>
      </c>
      <c r="H53" s="32">
        <v>0</v>
      </c>
      <c r="I53" s="32">
        <v>0</v>
      </c>
      <c r="J53" s="32">
        <v>0</v>
      </c>
      <c r="K53" s="32">
        <v>10</v>
      </c>
      <c r="L53" s="32">
        <v>10</v>
      </c>
      <c r="M53" s="32">
        <v>10</v>
      </c>
      <c r="N53" s="30"/>
    </row>
    <row r="54" spans="1:14" s="33" customFormat="1" ht="12.75">
      <c r="A54" s="30">
        <v>3</v>
      </c>
      <c r="B54" s="30" t="s">
        <v>61</v>
      </c>
      <c r="C54" s="32">
        <v>3</v>
      </c>
      <c r="D54" s="31">
        <v>3</v>
      </c>
      <c r="E54" s="32"/>
      <c r="F54" s="32">
        <v>6</v>
      </c>
      <c r="G54" s="32">
        <v>30</v>
      </c>
      <c r="H54" s="32">
        <v>10</v>
      </c>
      <c r="I54" s="32">
        <v>20</v>
      </c>
      <c r="J54" s="32">
        <v>0</v>
      </c>
      <c r="K54" s="32">
        <v>0</v>
      </c>
      <c r="L54" s="32">
        <v>0</v>
      </c>
      <c r="M54" s="32">
        <v>0</v>
      </c>
      <c r="N54" s="30"/>
    </row>
    <row r="55" spans="1:14" s="33" customFormat="1" ht="12.75">
      <c r="A55" s="30">
        <v>4</v>
      </c>
      <c r="B55" s="30" t="s">
        <v>60</v>
      </c>
      <c r="C55" s="32">
        <v>3</v>
      </c>
      <c r="D55" s="32"/>
      <c r="E55" s="32"/>
      <c r="F55" s="32">
        <v>4</v>
      </c>
      <c r="G55" s="32">
        <v>30</v>
      </c>
      <c r="H55" s="32">
        <v>30</v>
      </c>
      <c r="I55" s="32">
        <v>0</v>
      </c>
      <c r="J55" s="32">
        <v>0</v>
      </c>
      <c r="K55" s="32">
        <v>0</v>
      </c>
      <c r="L55" s="32">
        <v>0</v>
      </c>
      <c r="M55" s="32">
        <v>0</v>
      </c>
      <c r="N55" s="30"/>
    </row>
    <row r="56" spans="1:14" s="24" customFormat="1" ht="12.75">
      <c r="A56" s="21">
        <v>5</v>
      </c>
      <c r="B56" s="21" t="s">
        <v>81</v>
      </c>
      <c r="C56" s="22">
        <v>3</v>
      </c>
      <c r="D56" s="22">
        <v>3</v>
      </c>
      <c r="E56" s="22"/>
      <c r="F56" s="22">
        <v>4</v>
      </c>
      <c r="G56" s="22">
        <v>30</v>
      </c>
      <c r="H56" s="22">
        <v>20</v>
      </c>
      <c r="I56" s="22">
        <v>10</v>
      </c>
      <c r="J56" s="22">
        <v>0</v>
      </c>
      <c r="K56" s="22">
        <v>0</v>
      </c>
      <c r="L56" s="22">
        <v>0</v>
      </c>
      <c r="M56" s="22">
        <v>0</v>
      </c>
      <c r="N56" s="21"/>
    </row>
    <row r="57" spans="1:14" s="24" customFormat="1" ht="12.75">
      <c r="A57" s="21">
        <v>6</v>
      </c>
      <c r="B57" s="21" t="s">
        <v>107</v>
      </c>
      <c r="C57" s="22">
        <v>4</v>
      </c>
      <c r="D57" s="22"/>
      <c r="E57" s="22"/>
      <c r="F57" s="22">
        <v>4</v>
      </c>
      <c r="G57" s="22">
        <v>30</v>
      </c>
      <c r="H57" s="23">
        <v>0</v>
      </c>
      <c r="I57" s="23">
        <v>0</v>
      </c>
      <c r="J57" s="23">
        <v>0</v>
      </c>
      <c r="K57" s="23">
        <v>30</v>
      </c>
      <c r="L57" s="23">
        <v>0</v>
      </c>
      <c r="M57" s="23">
        <v>0</v>
      </c>
      <c r="N57" s="21"/>
    </row>
    <row r="58" spans="1:14" s="38" customFormat="1" ht="12.75">
      <c r="A58" s="35">
        <v>7</v>
      </c>
      <c r="B58" s="35" t="s">
        <v>30</v>
      </c>
      <c r="C58" s="36"/>
      <c r="D58" s="37"/>
      <c r="E58" s="36">
        <v>4</v>
      </c>
      <c r="F58" s="36">
        <v>1</v>
      </c>
      <c r="G58" s="36">
        <v>0</v>
      </c>
      <c r="H58" s="36">
        <v>0</v>
      </c>
      <c r="I58" s="36">
        <v>0</v>
      </c>
      <c r="J58" s="36">
        <v>0</v>
      </c>
      <c r="K58" s="36">
        <v>0</v>
      </c>
      <c r="L58" s="36">
        <v>0</v>
      </c>
      <c r="M58" s="36">
        <v>0</v>
      </c>
      <c r="N58" s="35" t="s">
        <v>31</v>
      </c>
    </row>
    <row r="59" spans="1:14" s="41" customFormat="1" ht="12.75">
      <c r="A59" s="27">
        <v>8</v>
      </c>
      <c r="B59" s="27" t="s">
        <v>29</v>
      </c>
      <c r="C59" s="17"/>
      <c r="D59" s="42"/>
      <c r="E59" s="17">
        <v>4</v>
      </c>
      <c r="F59" s="17">
        <v>0</v>
      </c>
      <c r="G59" s="17">
        <v>15</v>
      </c>
      <c r="H59" s="28">
        <v>0</v>
      </c>
      <c r="I59" s="28">
        <v>0</v>
      </c>
      <c r="J59" s="28">
        <v>0</v>
      </c>
      <c r="K59" s="28">
        <v>0</v>
      </c>
      <c r="L59" s="28">
        <v>15</v>
      </c>
      <c r="M59" s="28">
        <v>0</v>
      </c>
      <c r="N59" s="35"/>
    </row>
    <row r="60" spans="1:14" s="29" customFormat="1" ht="12.75">
      <c r="A60" s="49">
        <v>9</v>
      </c>
      <c r="B60" s="50" t="s">
        <v>103</v>
      </c>
      <c r="C60" s="51">
        <v>4</v>
      </c>
      <c r="D60" s="51" t="s">
        <v>115</v>
      </c>
      <c r="E60" s="51"/>
      <c r="F60" s="52">
        <v>3</v>
      </c>
      <c r="G60" s="51">
        <v>60</v>
      </c>
      <c r="H60" s="52">
        <v>0</v>
      </c>
      <c r="I60" s="52">
        <v>30</v>
      </c>
      <c r="J60" s="52">
        <v>0</v>
      </c>
      <c r="K60" s="52">
        <v>0</v>
      </c>
      <c r="L60" s="52">
        <v>30</v>
      </c>
      <c r="M60" s="52">
        <v>0</v>
      </c>
      <c r="N60" s="49" t="s">
        <v>137</v>
      </c>
    </row>
    <row r="61" spans="1:14" s="1" customFormat="1" ht="12.75">
      <c r="A61" s="3">
        <v>10</v>
      </c>
      <c r="B61" s="3" t="s">
        <v>83</v>
      </c>
      <c r="C61" s="2"/>
      <c r="D61" s="4">
        <v>3</v>
      </c>
      <c r="E61" s="2"/>
      <c r="F61" s="2">
        <v>1</v>
      </c>
      <c r="G61" s="2">
        <v>9</v>
      </c>
      <c r="H61" s="2">
        <v>0</v>
      </c>
      <c r="I61" s="2">
        <v>0</v>
      </c>
      <c r="J61" s="2">
        <v>9</v>
      </c>
      <c r="K61" s="2">
        <v>0</v>
      </c>
      <c r="L61" s="2">
        <v>0</v>
      </c>
      <c r="M61" s="2">
        <v>0</v>
      </c>
      <c r="N61" s="3"/>
    </row>
    <row r="62" spans="1:14" s="1" customFormat="1" ht="12.75">
      <c r="A62" s="3"/>
      <c r="B62" s="3"/>
      <c r="C62" s="2"/>
      <c r="D62" s="2"/>
      <c r="E62" s="2"/>
      <c r="F62" s="2"/>
      <c r="G62" s="2"/>
      <c r="H62" s="5"/>
      <c r="I62" s="5"/>
      <c r="J62" s="5"/>
      <c r="K62" s="5"/>
      <c r="L62" s="5"/>
      <c r="M62" s="5"/>
      <c r="N62" s="3"/>
    </row>
    <row r="63" spans="1:14" s="1" customFormat="1" ht="12.75">
      <c r="A63" s="3"/>
      <c r="B63" s="46" t="s">
        <v>52</v>
      </c>
      <c r="C63" s="2"/>
      <c r="D63" s="2"/>
      <c r="E63" s="2"/>
      <c r="F63" s="2"/>
      <c r="G63" s="2"/>
      <c r="H63" s="5"/>
      <c r="I63" s="5"/>
      <c r="J63" s="5"/>
      <c r="K63" s="5"/>
      <c r="L63" s="5"/>
      <c r="M63" s="5"/>
      <c r="N63" s="3"/>
    </row>
    <row r="64" spans="1:14" s="1" customFormat="1" ht="12.75">
      <c r="A64" s="3">
        <v>11</v>
      </c>
      <c r="B64" s="3" t="s">
        <v>66</v>
      </c>
      <c r="C64" s="2">
        <v>3</v>
      </c>
      <c r="D64" s="2">
        <v>3</v>
      </c>
      <c r="E64" s="2"/>
      <c r="F64" s="2">
        <v>4</v>
      </c>
      <c r="G64" s="2">
        <v>27</v>
      </c>
      <c r="H64" s="5">
        <v>18</v>
      </c>
      <c r="I64" s="5">
        <v>9</v>
      </c>
      <c r="J64" s="5">
        <v>0</v>
      </c>
      <c r="K64" s="5">
        <v>0</v>
      </c>
      <c r="L64" s="5">
        <v>0</v>
      </c>
      <c r="M64" s="5">
        <v>0</v>
      </c>
      <c r="N64" s="3"/>
    </row>
    <row r="65" spans="1:14" s="1" customFormat="1" ht="12.75">
      <c r="A65" s="3">
        <v>12</v>
      </c>
      <c r="B65" s="3" t="s">
        <v>67</v>
      </c>
      <c r="C65" s="2"/>
      <c r="D65" s="2">
        <v>3</v>
      </c>
      <c r="E65" s="2"/>
      <c r="F65" s="2">
        <v>2</v>
      </c>
      <c r="G65" s="2">
        <v>9</v>
      </c>
      <c r="H65" s="5">
        <v>9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3"/>
    </row>
    <row r="66" spans="1:14" s="24" customFormat="1" ht="12.75">
      <c r="A66" s="27">
        <v>13</v>
      </c>
      <c r="B66" s="3" t="s">
        <v>68</v>
      </c>
      <c r="C66" s="17"/>
      <c r="D66" s="2">
        <v>3</v>
      </c>
      <c r="E66" s="17"/>
      <c r="F66" s="17">
        <v>2</v>
      </c>
      <c r="G66" s="17">
        <v>9</v>
      </c>
      <c r="H66" s="28">
        <v>9</v>
      </c>
      <c r="I66" s="28">
        <v>0</v>
      </c>
      <c r="J66" s="28">
        <v>0</v>
      </c>
      <c r="K66" s="28">
        <v>0</v>
      </c>
      <c r="L66" s="28">
        <v>0</v>
      </c>
      <c r="M66" s="28">
        <v>0</v>
      </c>
      <c r="N66" s="3"/>
    </row>
    <row r="67" spans="1:14" s="29" customFormat="1" ht="12.75">
      <c r="A67" s="27">
        <v>14</v>
      </c>
      <c r="B67" s="3" t="s">
        <v>69</v>
      </c>
      <c r="C67" s="17"/>
      <c r="D67" s="2">
        <v>4</v>
      </c>
      <c r="E67" s="17"/>
      <c r="F67" s="17">
        <v>3</v>
      </c>
      <c r="G67" s="17">
        <v>44</v>
      </c>
      <c r="H67" s="28">
        <v>0</v>
      </c>
      <c r="I67" s="28">
        <v>0</v>
      </c>
      <c r="J67" s="28">
        <v>0</v>
      </c>
      <c r="K67" s="28">
        <v>20</v>
      </c>
      <c r="L67" s="28">
        <v>24</v>
      </c>
      <c r="M67" s="28">
        <v>0</v>
      </c>
      <c r="N67" s="3"/>
    </row>
    <row r="68" spans="1:14" s="29" customFormat="1" ht="12.75">
      <c r="A68" s="27">
        <v>15</v>
      </c>
      <c r="B68" s="3" t="s">
        <v>125</v>
      </c>
      <c r="C68" s="17"/>
      <c r="D68" s="2">
        <v>3</v>
      </c>
      <c r="E68" s="17"/>
      <c r="F68" s="17">
        <v>1</v>
      </c>
      <c r="G68" s="17">
        <v>10</v>
      </c>
      <c r="H68" s="28">
        <v>10</v>
      </c>
      <c r="I68" s="28">
        <v>0</v>
      </c>
      <c r="J68" s="28">
        <v>0</v>
      </c>
      <c r="K68" s="28">
        <v>0</v>
      </c>
      <c r="L68" s="28">
        <v>0</v>
      </c>
      <c r="M68" s="28">
        <v>0</v>
      </c>
      <c r="N68" s="3"/>
    </row>
    <row r="69" spans="1:14" s="1" customFormat="1" ht="12.75">
      <c r="A69" s="3">
        <v>16</v>
      </c>
      <c r="B69" s="3" t="s">
        <v>65</v>
      </c>
      <c r="C69" s="2"/>
      <c r="D69" s="2">
        <v>4</v>
      </c>
      <c r="E69" s="2"/>
      <c r="F69" s="2">
        <v>1</v>
      </c>
      <c r="G69" s="2">
        <v>18</v>
      </c>
      <c r="H69" s="5">
        <v>0</v>
      </c>
      <c r="I69" s="5">
        <v>0</v>
      </c>
      <c r="J69" s="5">
        <v>0</v>
      </c>
      <c r="K69" s="5">
        <v>9</v>
      </c>
      <c r="L69" s="5">
        <v>9</v>
      </c>
      <c r="M69" s="5">
        <v>0</v>
      </c>
      <c r="N69" s="3"/>
    </row>
    <row r="70" spans="1:14" s="1" customFormat="1" ht="12.75">
      <c r="A70" s="3">
        <v>17</v>
      </c>
      <c r="B70" s="3" t="s">
        <v>70</v>
      </c>
      <c r="C70" s="2"/>
      <c r="D70" s="2">
        <v>4</v>
      </c>
      <c r="E70" s="2"/>
      <c r="F70" s="2">
        <v>2</v>
      </c>
      <c r="G70" s="2">
        <v>18</v>
      </c>
      <c r="H70" s="5">
        <v>0</v>
      </c>
      <c r="I70" s="5">
        <v>0</v>
      </c>
      <c r="J70" s="5">
        <v>0</v>
      </c>
      <c r="K70" s="5">
        <v>9</v>
      </c>
      <c r="L70" s="5">
        <v>9</v>
      </c>
      <c r="M70" s="5">
        <v>0</v>
      </c>
      <c r="N70" s="3"/>
    </row>
    <row r="71" spans="1:14" s="1" customFormat="1" ht="12.75">
      <c r="A71" s="3">
        <v>18</v>
      </c>
      <c r="B71" s="3" t="s">
        <v>71</v>
      </c>
      <c r="C71" s="2"/>
      <c r="D71" s="2">
        <v>4</v>
      </c>
      <c r="E71" s="2"/>
      <c r="F71" s="2">
        <v>2</v>
      </c>
      <c r="G71" s="2">
        <v>18</v>
      </c>
      <c r="H71" s="5">
        <v>0</v>
      </c>
      <c r="I71" s="5">
        <v>0</v>
      </c>
      <c r="J71" s="5">
        <v>0</v>
      </c>
      <c r="K71" s="5">
        <v>9</v>
      </c>
      <c r="L71" s="5">
        <v>9</v>
      </c>
      <c r="M71" s="5">
        <v>0</v>
      </c>
      <c r="N71" s="3"/>
    </row>
    <row r="72" spans="1:14" s="13" customFormat="1" ht="12.75">
      <c r="A72" s="11"/>
      <c r="B72" s="11" t="s">
        <v>26</v>
      </c>
      <c r="C72" s="12">
        <f>COUNT(C52:C71)</f>
        <v>8</v>
      </c>
      <c r="D72" s="12"/>
      <c r="E72" s="11"/>
      <c r="F72" s="12">
        <f aca="true" t="shared" si="7" ref="F72:M72">SUM(F52:F71)</f>
        <v>60</v>
      </c>
      <c r="G72" s="12">
        <f t="shared" si="7"/>
        <v>447</v>
      </c>
      <c r="H72" s="12">
        <f t="shared" si="7"/>
        <v>116</v>
      </c>
      <c r="I72" s="12">
        <f t="shared" si="7"/>
        <v>89</v>
      </c>
      <c r="J72" s="12">
        <f t="shared" si="7"/>
        <v>9</v>
      </c>
      <c r="K72" s="12">
        <f t="shared" si="7"/>
        <v>97</v>
      </c>
      <c r="L72" s="12">
        <f t="shared" si="7"/>
        <v>126</v>
      </c>
      <c r="M72" s="12">
        <f t="shared" si="7"/>
        <v>10</v>
      </c>
      <c r="N72" s="11"/>
    </row>
    <row r="73" spans="1:14" s="1" customFormat="1" ht="12.75">
      <c r="A73" s="29"/>
      <c r="B73" s="18" t="s">
        <v>47</v>
      </c>
      <c r="C73" s="19"/>
      <c r="D73" s="19"/>
      <c r="E73" s="19"/>
      <c r="F73" s="13"/>
      <c r="G73" s="91">
        <f>SUM(H72:J72)</f>
        <v>214</v>
      </c>
      <c r="H73" s="91"/>
      <c r="I73" s="91"/>
      <c r="J73" s="91">
        <f>SUM(K72:M72)</f>
        <v>233</v>
      </c>
      <c r="K73" s="91"/>
      <c r="L73" s="91"/>
      <c r="M73" s="10"/>
      <c r="N73" s="9"/>
    </row>
    <row r="74" spans="1:14" s="1" customFormat="1" ht="12.75">
      <c r="A74" s="29"/>
      <c r="B74" s="18"/>
      <c r="C74" s="19"/>
      <c r="D74" s="19"/>
      <c r="E74" s="19"/>
      <c r="F74" s="13"/>
      <c r="G74" s="70"/>
      <c r="H74" s="70"/>
      <c r="I74" s="70"/>
      <c r="J74" s="70"/>
      <c r="K74" s="70"/>
      <c r="L74" s="70"/>
      <c r="M74" s="10"/>
      <c r="N74" s="9"/>
    </row>
    <row r="75" spans="1:14" s="1" customFormat="1" ht="12.75">
      <c r="A75" s="29"/>
      <c r="B75" s="74" t="s">
        <v>44</v>
      </c>
      <c r="C75" s="19"/>
      <c r="D75" s="19"/>
      <c r="E75" s="19"/>
      <c r="F75" s="74">
        <f>SUM(F52:F71)</f>
        <v>60</v>
      </c>
      <c r="G75" s="75" t="s">
        <v>129</v>
      </c>
      <c r="H75" s="75" t="s">
        <v>130</v>
      </c>
      <c r="I75" s="70"/>
      <c r="J75" s="70"/>
      <c r="K75" s="70"/>
      <c r="L75" s="70"/>
      <c r="M75" s="10"/>
      <c r="N75" s="9"/>
    </row>
    <row r="76" spans="1:14" s="1" customFormat="1" ht="12.75">
      <c r="A76" s="29"/>
      <c r="B76" s="76" t="s">
        <v>141</v>
      </c>
      <c r="C76" s="19"/>
      <c r="D76" s="19"/>
      <c r="E76" s="19"/>
      <c r="F76" s="77">
        <f>SUM(F52:F61)</f>
        <v>43</v>
      </c>
      <c r="G76" s="75">
        <f>+F52+F54+F55+F56+F61-9</f>
        <v>21</v>
      </c>
      <c r="H76" s="75">
        <f>F76-G76</f>
        <v>22</v>
      </c>
      <c r="I76" s="70"/>
      <c r="J76" s="70"/>
      <c r="K76" s="70"/>
      <c r="L76" s="70"/>
      <c r="M76" s="10"/>
      <c r="N76" s="9"/>
    </row>
    <row r="77" spans="1:14" s="1" customFormat="1" ht="12.75">
      <c r="A77" s="29"/>
      <c r="B77" s="76" t="s">
        <v>142</v>
      </c>
      <c r="C77" s="19"/>
      <c r="D77" s="19"/>
      <c r="E77" s="19"/>
      <c r="F77" s="77">
        <f>SUM(F64:F71)</f>
        <v>17</v>
      </c>
      <c r="G77" s="75">
        <f>+F64+F65+F66+F68</f>
        <v>9</v>
      </c>
      <c r="H77" s="75">
        <f>F77-G77</f>
        <v>8</v>
      </c>
      <c r="I77" s="70"/>
      <c r="J77" s="70"/>
      <c r="K77" s="70"/>
      <c r="L77" s="70"/>
      <c r="M77" s="10"/>
      <c r="N77" s="9"/>
    </row>
    <row r="78" spans="7:8" ht="12.75">
      <c r="G78" s="74">
        <f>SUM(G76:G77)</f>
        <v>30</v>
      </c>
      <c r="H78" s="74">
        <f>SUM(H76:H77)</f>
        <v>30</v>
      </c>
    </row>
    <row r="79" spans="2:5" ht="12.75">
      <c r="B79" s="92" t="s">
        <v>59</v>
      </c>
      <c r="C79" s="93"/>
      <c r="D79" s="93"/>
      <c r="E79" s="93"/>
    </row>
    <row r="80" spans="2:13" s="40" customFormat="1" ht="12.75">
      <c r="B80" s="40" t="s">
        <v>49</v>
      </c>
      <c r="F80" s="40">
        <f>+SUM(F52:F55)</f>
        <v>30</v>
      </c>
      <c r="G80" s="40">
        <f>SUM(G52:G55)</f>
        <v>150</v>
      </c>
      <c r="H80" s="40">
        <f aca="true" t="shared" si="8" ref="H80:M80">SUM(H52:H55)</f>
        <v>50</v>
      </c>
      <c r="I80" s="40">
        <f t="shared" si="8"/>
        <v>40</v>
      </c>
      <c r="J80" s="40">
        <f t="shared" si="8"/>
        <v>0</v>
      </c>
      <c r="K80" s="40">
        <f t="shared" si="8"/>
        <v>20</v>
      </c>
      <c r="L80" s="40">
        <f t="shared" si="8"/>
        <v>30</v>
      </c>
      <c r="M80" s="40">
        <f t="shared" si="8"/>
        <v>10</v>
      </c>
    </row>
    <row r="81" spans="2:13" s="25" customFormat="1" ht="12.75">
      <c r="B81" s="25" t="s">
        <v>50</v>
      </c>
      <c r="F81" s="25">
        <f>SUM(F56:F57)</f>
        <v>8</v>
      </c>
      <c r="G81" s="25">
        <f>SUM(G56:G57)</f>
        <v>60</v>
      </c>
      <c r="H81" s="25">
        <f aca="true" t="shared" si="9" ref="H81:M81">SUM(H56:H57)</f>
        <v>20</v>
      </c>
      <c r="I81" s="25">
        <f t="shared" si="9"/>
        <v>10</v>
      </c>
      <c r="J81" s="25">
        <f t="shared" si="9"/>
        <v>0</v>
      </c>
      <c r="K81" s="25">
        <f t="shared" si="9"/>
        <v>30</v>
      </c>
      <c r="L81" s="25">
        <f t="shared" si="9"/>
        <v>0</v>
      </c>
      <c r="M81" s="25">
        <f t="shared" si="9"/>
        <v>0</v>
      </c>
    </row>
    <row r="82" spans="2:13" s="41" customFormat="1" ht="12.75">
      <c r="B82" s="41" t="s">
        <v>30</v>
      </c>
      <c r="F82" s="41">
        <f>SUM(F58:F58)</f>
        <v>1</v>
      </c>
      <c r="G82" s="41">
        <v>0</v>
      </c>
      <c r="H82" s="41">
        <v>0</v>
      </c>
      <c r="I82" s="41">
        <v>0</v>
      </c>
      <c r="J82" s="41">
        <v>0</v>
      </c>
      <c r="K82" s="41">
        <v>0</v>
      </c>
      <c r="L82" s="41">
        <v>0</v>
      </c>
      <c r="M82" s="41">
        <v>0</v>
      </c>
    </row>
    <row r="83" spans="2:13" s="41" customFormat="1" ht="12.75">
      <c r="B83" s="41" t="s">
        <v>108</v>
      </c>
      <c r="F83" s="41">
        <f>SUM(F60:F60)</f>
        <v>3</v>
      </c>
      <c r="G83" s="41">
        <f aca="true" t="shared" si="10" ref="G83:M83">SUM(G60:G60)</f>
        <v>60</v>
      </c>
      <c r="H83" s="41">
        <f t="shared" si="10"/>
        <v>0</v>
      </c>
      <c r="I83" s="41">
        <f t="shared" si="10"/>
        <v>30</v>
      </c>
      <c r="J83" s="41">
        <f t="shared" si="10"/>
        <v>0</v>
      </c>
      <c r="K83" s="41">
        <f t="shared" si="10"/>
        <v>0</v>
      </c>
      <c r="L83" s="41">
        <f t="shared" si="10"/>
        <v>30</v>
      </c>
      <c r="M83" s="41">
        <f t="shared" si="10"/>
        <v>0</v>
      </c>
    </row>
    <row r="84" spans="2:13" ht="12.75">
      <c r="B84" s="45" t="s">
        <v>51</v>
      </c>
      <c r="F84">
        <f>SUM(F80:F83)</f>
        <v>42</v>
      </c>
      <c r="G84">
        <f aca="true" t="shared" si="11" ref="G84:M84">SUM(G80:G83)</f>
        <v>270</v>
      </c>
      <c r="H84">
        <f t="shared" si="11"/>
        <v>70</v>
      </c>
      <c r="I84">
        <f t="shared" si="11"/>
        <v>80</v>
      </c>
      <c r="J84">
        <f t="shared" si="11"/>
        <v>0</v>
      </c>
      <c r="K84">
        <f t="shared" si="11"/>
        <v>50</v>
      </c>
      <c r="L84">
        <f t="shared" si="11"/>
        <v>60</v>
      </c>
      <c r="M84">
        <f t="shared" si="11"/>
        <v>10</v>
      </c>
    </row>
    <row r="86" spans="2:13" ht="12.75">
      <c r="B86" s="15" t="s">
        <v>139</v>
      </c>
      <c r="D86" s="15"/>
      <c r="E86" s="20" t="s">
        <v>38</v>
      </c>
      <c r="F86" s="20" t="s">
        <v>0</v>
      </c>
      <c r="G86" s="20"/>
      <c r="H86" s="15"/>
      <c r="I86" s="15"/>
      <c r="J86" s="15"/>
      <c r="K86" s="15"/>
      <c r="L86" s="15"/>
      <c r="M86" s="15"/>
    </row>
    <row r="87" spans="2:13" ht="12.75">
      <c r="B87" t="s">
        <v>1</v>
      </c>
      <c r="D87" s="16"/>
      <c r="E87" s="71">
        <f>G87/G90</f>
        <v>0.417910447761194</v>
      </c>
      <c r="F87" s="20" t="s">
        <v>39</v>
      </c>
      <c r="G87" s="20">
        <f>H116+K116</f>
        <v>168</v>
      </c>
      <c r="H87" s="15"/>
      <c r="I87" s="15"/>
      <c r="J87" s="15"/>
      <c r="K87" s="15"/>
      <c r="L87" s="15"/>
      <c r="M87" s="15"/>
    </row>
    <row r="88" spans="2:13" ht="12.75">
      <c r="B88" t="s">
        <v>45</v>
      </c>
      <c r="D88" s="16"/>
      <c r="E88" s="71">
        <f>G88/G90</f>
        <v>0.4253731343283582</v>
      </c>
      <c r="F88" s="20" t="s">
        <v>40</v>
      </c>
      <c r="G88" s="20">
        <f>I116+L116</f>
        <v>171</v>
      </c>
      <c r="H88" s="15"/>
      <c r="I88" s="15"/>
      <c r="J88" s="15"/>
      <c r="K88" s="15"/>
      <c r="L88" s="15"/>
      <c r="M88" s="15"/>
    </row>
    <row r="89" spans="2:13" ht="12.75">
      <c r="B89" t="s">
        <v>32</v>
      </c>
      <c r="D89" s="16"/>
      <c r="E89" s="71">
        <f>G89/G90</f>
        <v>0.15671641791044777</v>
      </c>
      <c r="F89" s="20" t="s">
        <v>41</v>
      </c>
      <c r="G89" s="20">
        <f>J116+M116</f>
        <v>63</v>
      </c>
      <c r="H89" s="15"/>
      <c r="I89" s="15"/>
      <c r="J89" s="15"/>
      <c r="K89" s="15"/>
      <c r="L89" s="15"/>
      <c r="M89" s="15"/>
    </row>
    <row r="90" spans="2:13" ht="12.75">
      <c r="B90" t="s">
        <v>56</v>
      </c>
      <c r="D90" s="15"/>
      <c r="E90" s="71">
        <f>SUM(E87:E89)</f>
        <v>1</v>
      </c>
      <c r="F90" s="20" t="s">
        <v>3</v>
      </c>
      <c r="G90" s="20">
        <f>SUM(G87:G89)</f>
        <v>402</v>
      </c>
      <c r="H90" s="15"/>
      <c r="I90" s="15"/>
      <c r="J90" s="15"/>
      <c r="K90" s="15"/>
      <c r="L90" s="15"/>
      <c r="M90" s="15"/>
    </row>
    <row r="91" ht="12.75">
      <c r="B91" t="s">
        <v>64</v>
      </c>
    </row>
    <row r="92" spans="1:14" ht="12.75" customHeight="1">
      <c r="A92" s="103" t="s">
        <v>33</v>
      </c>
      <c r="B92" s="104" t="s">
        <v>4</v>
      </c>
      <c r="C92" s="107" t="s">
        <v>5</v>
      </c>
      <c r="D92" s="108"/>
      <c r="E92" s="109"/>
      <c r="F92" s="78" t="s">
        <v>6</v>
      </c>
      <c r="G92" s="107" t="s">
        <v>7</v>
      </c>
      <c r="H92" s="108"/>
      <c r="I92" s="108"/>
      <c r="J92" s="108"/>
      <c r="K92" s="108"/>
      <c r="L92" s="108"/>
      <c r="M92" s="109"/>
      <c r="N92" s="94" t="s">
        <v>8</v>
      </c>
    </row>
    <row r="93" spans="1:14" s="1" customFormat="1" ht="12.75">
      <c r="A93" s="103"/>
      <c r="B93" s="105"/>
      <c r="C93" s="79" t="s">
        <v>9</v>
      </c>
      <c r="D93" s="79" t="s">
        <v>10</v>
      </c>
      <c r="E93" s="80" t="s">
        <v>11</v>
      </c>
      <c r="F93" s="97" t="s">
        <v>44</v>
      </c>
      <c r="G93" s="80" t="s">
        <v>3</v>
      </c>
      <c r="H93" s="99" t="s">
        <v>120</v>
      </c>
      <c r="I93" s="100"/>
      <c r="J93" s="101"/>
      <c r="K93" s="99" t="s">
        <v>121</v>
      </c>
      <c r="L93" s="100"/>
      <c r="M93" s="101"/>
      <c r="N93" s="95"/>
    </row>
    <row r="94" spans="1:14" s="1" customFormat="1" ht="12.75">
      <c r="A94" s="103"/>
      <c r="B94" s="106"/>
      <c r="C94" s="82"/>
      <c r="D94" s="82" t="s">
        <v>14</v>
      </c>
      <c r="E94" s="83" t="s">
        <v>15</v>
      </c>
      <c r="F94" s="98"/>
      <c r="G94" s="83" t="s">
        <v>16</v>
      </c>
      <c r="H94" s="81" t="s">
        <v>17</v>
      </c>
      <c r="I94" s="58" t="s">
        <v>18</v>
      </c>
      <c r="J94" s="58" t="s">
        <v>19</v>
      </c>
      <c r="K94" s="58" t="s">
        <v>17</v>
      </c>
      <c r="L94" s="58" t="s">
        <v>18</v>
      </c>
      <c r="M94" s="58" t="s">
        <v>19</v>
      </c>
      <c r="N94" s="96"/>
    </row>
    <row r="95" spans="1:14" s="88" customFormat="1" ht="12.75">
      <c r="A95" s="85">
        <v>1</v>
      </c>
      <c r="B95" s="85" t="s">
        <v>78</v>
      </c>
      <c r="C95" s="86">
        <v>5</v>
      </c>
      <c r="D95" s="86">
        <v>5</v>
      </c>
      <c r="E95" s="86"/>
      <c r="F95" s="87">
        <v>7</v>
      </c>
      <c r="G95" s="86">
        <v>30</v>
      </c>
      <c r="H95" s="87">
        <v>10</v>
      </c>
      <c r="I95" s="87">
        <v>10</v>
      </c>
      <c r="J95" s="87">
        <v>10</v>
      </c>
      <c r="K95" s="87">
        <v>0</v>
      </c>
      <c r="L95" s="87">
        <v>0</v>
      </c>
      <c r="M95" s="87">
        <v>0</v>
      </c>
      <c r="N95" s="85"/>
    </row>
    <row r="96" spans="1:14" s="88" customFormat="1" ht="12.75">
      <c r="A96" s="85">
        <v>2</v>
      </c>
      <c r="B96" s="85" t="s">
        <v>35</v>
      </c>
      <c r="C96" s="87">
        <v>6</v>
      </c>
      <c r="D96" s="86">
        <v>6</v>
      </c>
      <c r="E96" s="87"/>
      <c r="F96" s="87">
        <v>7</v>
      </c>
      <c r="G96" s="87">
        <v>30</v>
      </c>
      <c r="H96" s="87">
        <v>0</v>
      </c>
      <c r="I96" s="87">
        <v>0</v>
      </c>
      <c r="J96" s="87">
        <v>0</v>
      </c>
      <c r="K96" s="87">
        <v>15</v>
      </c>
      <c r="L96" s="87">
        <v>15</v>
      </c>
      <c r="M96" s="87">
        <v>0</v>
      </c>
      <c r="N96" s="85"/>
    </row>
    <row r="97" spans="1:14" s="24" customFormat="1" ht="12.75">
      <c r="A97" s="21">
        <v>3</v>
      </c>
      <c r="B97" s="44" t="s">
        <v>48</v>
      </c>
      <c r="C97" s="43">
        <v>5</v>
      </c>
      <c r="D97" s="43">
        <v>5</v>
      </c>
      <c r="E97" s="43"/>
      <c r="F97" s="22">
        <v>6</v>
      </c>
      <c r="G97" s="43">
        <v>30</v>
      </c>
      <c r="H97" s="22">
        <v>10</v>
      </c>
      <c r="I97" s="22">
        <v>20</v>
      </c>
      <c r="J97" s="22">
        <v>0</v>
      </c>
      <c r="K97" s="22">
        <v>0</v>
      </c>
      <c r="L97" s="22">
        <v>0</v>
      </c>
      <c r="M97" s="22">
        <v>0</v>
      </c>
      <c r="N97" s="21"/>
    </row>
    <row r="98" spans="1:14" s="24" customFormat="1" ht="12.75">
      <c r="A98" s="21">
        <v>4</v>
      </c>
      <c r="B98" s="21" t="s">
        <v>79</v>
      </c>
      <c r="C98" s="43">
        <v>6</v>
      </c>
      <c r="D98" s="43">
        <v>6</v>
      </c>
      <c r="E98" s="43"/>
      <c r="F98" s="22">
        <v>6</v>
      </c>
      <c r="G98" s="43">
        <v>30</v>
      </c>
      <c r="H98" s="22">
        <v>0</v>
      </c>
      <c r="I98" s="22">
        <v>0</v>
      </c>
      <c r="J98" s="22">
        <v>0</v>
      </c>
      <c r="K98" s="22">
        <v>15</v>
      </c>
      <c r="L98" s="22">
        <v>15</v>
      </c>
      <c r="M98" s="22">
        <v>0</v>
      </c>
      <c r="N98" s="21"/>
    </row>
    <row r="99" spans="1:14" s="24" customFormat="1" ht="12.75">
      <c r="A99" s="21">
        <v>5</v>
      </c>
      <c r="B99" s="21" t="s">
        <v>80</v>
      </c>
      <c r="C99" s="22">
        <v>6</v>
      </c>
      <c r="D99" s="43">
        <v>6</v>
      </c>
      <c r="E99" s="22"/>
      <c r="F99" s="22">
        <v>6</v>
      </c>
      <c r="G99" s="22">
        <v>30</v>
      </c>
      <c r="H99" s="22">
        <v>0</v>
      </c>
      <c r="I99" s="22">
        <v>0</v>
      </c>
      <c r="J99" s="22">
        <v>0</v>
      </c>
      <c r="K99" s="22">
        <v>15</v>
      </c>
      <c r="L99" s="22">
        <v>15</v>
      </c>
      <c r="M99" s="22">
        <v>0</v>
      </c>
      <c r="N99" s="21"/>
    </row>
    <row r="100" spans="1:14" s="68" customFormat="1" ht="12.75">
      <c r="A100" s="65">
        <v>6</v>
      </c>
      <c r="B100" s="65" t="s">
        <v>126</v>
      </c>
      <c r="C100" s="66">
        <v>5</v>
      </c>
      <c r="D100" s="66">
        <v>5</v>
      </c>
      <c r="E100" s="66"/>
      <c r="F100" s="67">
        <v>5</v>
      </c>
      <c r="G100" s="66">
        <v>26</v>
      </c>
      <c r="H100" s="67">
        <v>14</v>
      </c>
      <c r="I100" s="67">
        <v>12</v>
      </c>
      <c r="J100" s="67">
        <v>0</v>
      </c>
      <c r="K100" s="67">
        <v>0</v>
      </c>
      <c r="L100" s="67">
        <v>0</v>
      </c>
      <c r="M100" s="67">
        <v>0</v>
      </c>
      <c r="N100" s="65"/>
    </row>
    <row r="101" spans="1:14" s="88" customFormat="1" ht="12.75">
      <c r="A101" s="85">
        <v>7</v>
      </c>
      <c r="B101" s="85" t="s">
        <v>105</v>
      </c>
      <c r="C101" s="87"/>
      <c r="D101" s="87">
        <v>5</v>
      </c>
      <c r="E101" s="87"/>
      <c r="F101" s="87">
        <v>2</v>
      </c>
      <c r="G101" s="87">
        <v>25</v>
      </c>
      <c r="H101" s="87">
        <v>0</v>
      </c>
      <c r="I101" s="87">
        <v>0</v>
      </c>
      <c r="J101" s="87">
        <v>25</v>
      </c>
      <c r="K101" s="87">
        <v>0</v>
      </c>
      <c r="L101" s="87">
        <v>0</v>
      </c>
      <c r="M101" s="87">
        <v>0</v>
      </c>
      <c r="N101" s="85"/>
    </row>
    <row r="102" spans="1:14" s="1" customFormat="1" ht="12.75">
      <c r="A102" s="3">
        <v>8</v>
      </c>
      <c r="B102" s="3" t="s">
        <v>82</v>
      </c>
      <c r="C102" s="2"/>
      <c r="D102" s="4">
        <v>5</v>
      </c>
      <c r="E102" s="2"/>
      <c r="F102" s="2">
        <v>4</v>
      </c>
      <c r="G102" s="2">
        <v>18</v>
      </c>
      <c r="H102" s="2">
        <v>10</v>
      </c>
      <c r="I102" s="2">
        <v>8</v>
      </c>
      <c r="J102" s="2">
        <v>0</v>
      </c>
      <c r="K102" s="2">
        <v>0</v>
      </c>
      <c r="L102" s="2">
        <v>0</v>
      </c>
      <c r="M102" s="2">
        <v>0</v>
      </c>
      <c r="N102" s="3"/>
    </row>
    <row r="103" spans="1:14" s="1" customFormat="1" ht="12.75">
      <c r="A103" s="3">
        <v>9</v>
      </c>
      <c r="B103" s="3" t="s">
        <v>34</v>
      </c>
      <c r="C103" s="2"/>
      <c r="D103" s="2">
        <v>5</v>
      </c>
      <c r="E103" s="2"/>
      <c r="F103" s="2">
        <v>5</v>
      </c>
      <c r="G103" s="2">
        <v>18</v>
      </c>
      <c r="H103" s="5">
        <v>8</v>
      </c>
      <c r="I103" s="5">
        <v>0</v>
      </c>
      <c r="J103" s="5">
        <v>10</v>
      </c>
      <c r="K103" s="5">
        <v>0</v>
      </c>
      <c r="L103" s="5">
        <v>0</v>
      </c>
      <c r="M103" s="5">
        <v>0</v>
      </c>
      <c r="N103" s="3"/>
    </row>
    <row r="104" spans="1:14" s="1" customFormat="1" ht="12.75">
      <c r="A104" s="3">
        <v>10</v>
      </c>
      <c r="B104" s="6" t="s">
        <v>29</v>
      </c>
      <c r="C104" s="7"/>
      <c r="D104" s="8"/>
      <c r="E104" s="7" t="s">
        <v>116</v>
      </c>
      <c r="F104" s="2">
        <v>10</v>
      </c>
      <c r="G104" s="2">
        <v>30</v>
      </c>
      <c r="H104" s="2">
        <v>0</v>
      </c>
      <c r="I104" s="2">
        <v>15</v>
      </c>
      <c r="J104" s="2">
        <v>0</v>
      </c>
      <c r="K104" s="2">
        <v>0</v>
      </c>
      <c r="L104" s="2">
        <v>15</v>
      </c>
      <c r="M104" s="2">
        <v>0</v>
      </c>
      <c r="N104" s="3" t="s">
        <v>134</v>
      </c>
    </row>
    <row r="105" spans="1:14" s="1" customFormat="1" ht="12.75">
      <c r="A105" s="3">
        <v>11</v>
      </c>
      <c r="B105" s="6" t="s">
        <v>84</v>
      </c>
      <c r="C105" s="7"/>
      <c r="D105" s="8">
        <v>6</v>
      </c>
      <c r="E105" s="7"/>
      <c r="F105" s="2">
        <v>4</v>
      </c>
      <c r="G105" s="2">
        <v>18</v>
      </c>
      <c r="H105" s="2">
        <v>0</v>
      </c>
      <c r="I105" s="2">
        <v>0</v>
      </c>
      <c r="J105" s="2">
        <v>0</v>
      </c>
      <c r="K105" s="2">
        <v>8</v>
      </c>
      <c r="L105" s="2">
        <v>10</v>
      </c>
      <c r="M105" s="2">
        <v>0</v>
      </c>
      <c r="N105" s="3"/>
    </row>
    <row r="106" spans="1:14" s="1" customFormat="1" ht="12.75">
      <c r="A106" s="3"/>
      <c r="B106" s="3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</row>
    <row r="107" spans="1:14" s="1" customFormat="1" ht="12.75">
      <c r="A107" s="3"/>
      <c r="B107" s="46" t="s">
        <v>52</v>
      </c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</row>
    <row r="108" spans="1:14" s="1" customFormat="1" ht="12.75">
      <c r="A108" s="3">
        <v>12</v>
      </c>
      <c r="B108" s="3" t="s">
        <v>85</v>
      </c>
      <c r="C108" s="2">
        <v>5</v>
      </c>
      <c r="D108" s="2">
        <v>5</v>
      </c>
      <c r="E108" s="2"/>
      <c r="F108" s="2">
        <v>4</v>
      </c>
      <c r="G108" s="2">
        <v>36</v>
      </c>
      <c r="H108" s="2">
        <v>9</v>
      </c>
      <c r="I108" s="2">
        <v>27</v>
      </c>
      <c r="J108" s="2">
        <v>0</v>
      </c>
      <c r="K108" s="2">
        <v>0</v>
      </c>
      <c r="L108" s="2">
        <v>0</v>
      </c>
      <c r="M108" s="2">
        <v>0</v>
      </c>
      <c r="N108" s="3"/>
    </row>
    <row r="109" spans="1:14" s="1" customFormat="1" ht="12.75">
      <c r="A109" s="3">
        <v>13</v>
      </c>
      <c r="B109" s="3" t="s">
        <v>86</v>
      </c>
      <c r="C109" s="2"/>
      <c r="D109" s="2">
        <v>5</v>
      </c>
      <c r="E109" s="2"/>
      <c r="F109" s="2">
        <v>2</v>
      </c>
      <c r="G109" s="2">
        <v>9</v>
      </c>
      <c r="H109" s="2">
        <v>9</v>
      </c>
      <c r="I109" s="2">
        <v>0</v>
      </c>
      <c r="J109" s="2">
        <v>0</v>
      </c>
      <c r="K109" s="2">
        <v>0</v>
      </c>
      <c r="L109" s="2">
        <v>0</v>
      </c>
      <c r="M109" s="2">
        <v>0</v>
      </c>
      <c r="N109" s="3"/>
    </row>
    <row r="110" spans="1:14" s="1" customFormat="1" ht="12.75">
      <c r="A110" s="3">
        <v>14</v>
      </c>
      <c r="B110" s="3" t="s">
        <v>87</v>
      </c>
      <c r="C110" s="2"/>
      <c r="D110" s="2">
        <v>5</v>
      </c>
      <c r="E110" s="2"/>
      <c r="F110" s="2">
        <v>2</v>
      </c>
      <c r="G110" s="2">
        <v>9</v>
      </c>
      <c r="H110" s="2">
        <v>9</v>
      </c>
      <c r="I110" s="2">
        <v>0</v>
      </c>
      <c r="J110" s="2">
        <v>0</v>
      </c>
      <c r="K110" s="2">
        <v>0</v>
      </c>
      <c r="L110" s="2">
        <v>0</v>
      </c>
      <c r="M110" s="2">
        <v>0</v>
      </c>
      <c r="N110" s="3"/>
    </row>
    <row r="111" spans="1:14" s="1" customFormat="1" ht="12.75">
      <c r="A111" s="3">
        <v>15</v>
      </c>
      <c r="B111" s="3" t="s">
        <v>88</v>
      </c>
      <c r="C111" s="2"/>
      <c r="D111" s="2">
        <v>5</v>
      </c>
      <c r="E111" s="2"/>
      <c r="F111" s="2">
        <v>2</v>
      </c>
      <c r="G111" s="2">
        <v>18</v>
      </c>
      <c r="H111" s="2">
        <v>9</v>
      </c>
      <c r="I111" s="2">
        <v>0</v>
      </c>
      <c r="J111" s="2">
        <v>9</v>
      </c>
      <c r="K111" s="2">
        <v>0</v>
      </c>
      <c r="L111" s="2">
        <v>0</v>
      </c>
      <c r="M111" s="2">
        <v>0</v>
      </c>
      <c r="N111" s="3"/>
    </row>
    <row r="112" spans="1:14" s="1" customFormat="1" ht="12.75">
      <c r="A112" s="3">
        <v>16</v>
      </c>
      <c r="B112" s="3" t="s">
        <v>122</v>
      </c>
      <c r="C112" s="2"/>
      <c r="D112" s="2">
        <v>6</v>
      </c>
      <c r="E112" s="2"/>
      <c r="F112" s="2">
        <v>2</v>
      </c>
      <c r="G112" s="2">
        <v>9</v>
      </c>
      <c r="H112" s="2">
        <v>0</v>
      </c>
      <c r="I112" s="2">
        <v>0</v>
      </c>
      <c r="J112" s="2">
        <v>0</v>
      </c>
      <c r="K112" s="2">
        <v>0</v>
      </c>
      <c r="L112" s="2">
        <v>9</v>
      </c>
      <c r="M112" s="2">
        <v>0</v>
      </c>
      <c r="N112" s="3"/>
    </row>
    <row r="113" spans="1:14" s="1" customFormat="1" ht="12.75">
      <c r="A113" s="3">
        <v>17</v>
      </c>
      <c r="B113" s="3" t="s">
        <v>89</v>
      </c>
      <c r="C113" s="2"/>
      <c r="D113" s="2">
        <v>6</v>
      </c>
      <c r="E113" s="2"/>
      <c r="F113" s="2">
        <v>2</v>
      </c>
      <c r="G113" s="2">
        <v>9</v>
      </c>
      <c r="H113" s="2">
        <v>0</v>
      </c>
      <c r="I113" s="2">
        <v>0</v>
      </c>
      <c r="J113" s="2">
        <v>0</v>
      </c>
      <c r="K113" s="2">
        <v>9</v>
      </c>
      <c r="L113" s="2">
        <v>0</v>
      </c>
      <c r="M113" s="2">
        <v>0</v>
      </c>
      <c r="N113" s="3"/>
    </row>
    <row r="114" spans="1:14" s="1" customFormat="1" ht="12.75">
      <c r="A114" s="3">
        <v>18</v>
      </c>
      <c r="B114" s="3" t="s">
        <v>90</v>
      </c>
      <c r="C114" s="2"/>
      <c r="D114" s="2">
        <v>6</v>
      </c>
      <c r="E114" s="2"/>
      <c r="F114" s="2">
        <v>2</v>
      </c>
      <c r="G114" s="2">
        <v>18</v>
      </c>
      <c r="H114" s="2">
        <v>0</v>
      </c>
      <c r="I114" s="2">
        <v>0</v>
      </c>
      <c r="J114" s="2">
        <v>0</v>
      </c>
      <c r="K114" s="2">
        <v>9</v>
      </c>
      <c r="L114" s="2">
        <v>0</v>
      </c>
      <c r="M114" s="2">
        <v>9</v>
      </c>
      <c r="N114" s="3"/>
    </row>
    <row r="115" spans="1:14" s="1" customFormat="1" ht="12.75">
      <c r="A115" s="3">
        <v>19</v>
      </c>
      <c r="B115" s="3" t="s">
        <v>91</v>
      </c>
      <c r="C115" s="2"/>
      <c r="D115" s="2">
        <v>6</v>
      </c>
      <c r="E115" s="2"/>
      <c r="F115" s="2">
        <v>2</v>
      </c>
      <c r="G115" s="2">
        <v>9</v>
      </c>
      <c r="H115" s="2">
        <v>0</v>
      </c>
      <c r="I115" s="2">
        <v>0</v>
      </c>
      <c r="J115" s="2">
        <v>0</v>
      </c>
      <c r="K115" s="2">
        <v>9</v>
      </c>
      <c r="L115" s="2">
        <v>0</v>
      </c>
      <c r="M115" s="2">
        <v>0</v>
      </c>
      <c r="N115" s="3"/>
    </row>
    <row r="116" spans="1:14" s="13" customFormat="1" ht="12.75">
      <c r="A116" s="11"/>
      <c r="B116" s="11" t="s">
        <v>26</v>
      </c>
      <c r="C116" s="12">
        <f>COUNT(C95:C115)</f>
        <v>7</v>
      </c>
      <c r="D116" s="11"/>
      <c r="E116" s="11"/>
      <c r="F116" s="12">
        <f aca="true" t="shared" si="12" ref="F116:M116">SUM(F95:F115)</f>
        <v>80</v>
      </c>
      <c r="G116" s="12">
        <f t="shared" si="12"/>
        <v>402</v>
      </c>
      <c r="H116" s="12">
        <f t="shared" si="12"/>
        <v>88</v>
      </c>
      <c r="I116" s="12">
        <f t="shared" si="12"/>
        <v>92</v>
      </c>
      <c r="J116" s="12">
        <f t="shared" si="12"/>
        <v>54</v>
      </c>
      <c r="K116" s="12">
        <f t="shared" si="12"/>
        <v>80</v>
      </c>
      <c r="L116" s="12">
        <f t="shared" si="12"/>
        <v>79</v>
      </c>
      <c r="M116" s="12">
        <f t="shared" si="12"/>
        <v>9</v>
      </c>
      <c r="N116" s="11"/>
    </row>
    <row r="117" spans="2:14" s="15" customFormat="1" ht="12.75">
      <c r="B117" s="15" t="s">
        <v>47</v>
      </c>
      <c r="H117" s="102">
        <f>SUM(H116:J116)</f>
        <v>234</v>
      </c>
      <c r="I117" s="102"/>
      <c r="J117" s="102"/>
      <c r="K117" s="102">
        <f>SUM(K116:M116)</f>
        <v>168</v>
      </c>
      <c r="L117" s="102"/>
      <c r="M117" s="102"/>
      <c r="N117" s="14"/>
    </row>
    <row r="118" spans="8:14" s="15" customFormat="1" ht="12.75">
      <c r="H118" s="47"/>
      <c r="I118" s="47"/>
      <c r="J118" s="47"/>
      <c r="K118" s="47"/>
      <c r="L118" s="47"/>
      <c r="M118" s="47"/>
      <c r="N118" s="14"/>
    </row>
    <row r="119" spans="2:14" s="15" customFormat="1" ht="12.75">
      <c r="B119" s="74" t="s">
        <v>44</v>
      </c>
      <c r="C119" s="19"/>
      <c r="D119" s="19"/>
      <c r="E119" s="19"/>
      <c r="F119" s="74">
        <f>SUM(F95:F115)</f>
        <v>80</v>
      </c>
      <c r="G119" s="75" t="s">
        <v>131</v>
      </c>
      <c r="H119" s="75" t="s">
        <v>132</v>
      </c>
      <c r="I119" s="47"/>
      <c r="J119" s="47"/>
      <c r="K119" s="47"/>
      <c r="L119" s="47"/>
      <c r="M119" s="47"/>
      <c r="N119" s="14"/>
    </row>
    <row r="120" spans="2:14" s="15" customFormat="1" ht="12.75">
      <c r="B120" s="76" t="s">
        <v>141</v>
      </c>
      <c r="C120" s="19"/>
      <c r="D120" s="19"/>
      <c r="E120" s="19"/>
      <c r="F120" s="77">
        <f>SUM(F95:F105)</f>
        <v>62</v>
      </c>
      <c r="G120" s="75">
        <f>+F95+F97+SUM(F100:F104)-10</f>
        <v>29</v>
      </c>
      <c r="H120" s="75">
        <f>F120-G120</f>
        <v>33</v>
      </c>
      <c r="I120" s="47"/>
      <c r="J120" s="47"/>
      <c r="K120" s="47"/>
      <c r="L120" s="47"/>
      <c r="M120" s="47"/>
      <c r="N120" s="14"/>
    </row>
    <row r="121" spans="2:14" s="15" customFormat="1" ht="12.75">
      <c r="B121" s="76" t="s">
        <v>142</v>
      </c>
      <c r="C121" s="19"/>
      <c r="D121" s="19"/>
      <c r="E121" s="19"/>
      <c r="F121" s="77">
        <f>SUM(F108:F115)</f>
        <v>18</v>
      </c>
      <c r="G121" s="75">
        <f>+SUM(F108:F111)</f>
        <v>10</v>
      </c>
      <c r="H121" s="75">
        <f>F121-G121</f>
        <v>8</v>
      </c>
      <c r="I121" s="47"/>
      <c r="J121" s="47"/>
      <c r="K121" s="47"/>
      <c r="L121" s="47"/>
      <c r="M121" s="47"/>
      <c r="N121" s="14"/>
    </row>
    <row r="122" spans="7:8" ht="12.75">
      <c r="G122" s="74">
        <f>SUM(G120:G121)</f>
        <v>39</v>
      </c>
      <c r="H122" s="74">
        <f>SUM(H120:H121)</f>
        <v>41</v>
      </c>
    </row>
    <row r="123" spans="2:5" ht="12.75">
      <c r="B123" s="92" t="s">
        <v>59</v>
      </c>
      <c r="C123" s="93"/>
      <c r="D123" s="93"/>
      <c r="E123" s="93"/>
    </row>
    <row r="124" spans="2:13" ht="12.75">
      <c r="B124" s="40" t="s">
        <v>49</v>
      </c>
      <c r="C124" s="40"/>
      <c r="D124" s="40"/>
      <c r="E124" s="40"/>
      <c r="F124" s="40">
        <f>SUM(F95:F96)+F101</f>
        <v>16</v>
      </c>
      <c r="G124" s="40">
        <f aca="true" t="shared" si="13" ref="G124:M124">SUM(G95:G96)+G101</f>
        <v>85</v>
      </c>
      <c r="H124" s="40">
        <f t="shared" si="13"/>
        <v>10</v>
      </c>
      <c r="I124" s="40">
        <f t="shared" si="13"/>
        <v>10</v>
      </c>
      <c r="J124" s="40">
        <f t="shared" si="13"/>
        <v>35</v>
      </c>
      <c r="K124" s="40">
        <f t="shared" si="13"/>
        <v>15</v>
      </c>
      <c r="L124" s="40">
        <f t="shared" si="13"/>
        <v>15</v>
      </c>
      <c r="M124" s="40">
        <f t="shared" si="13"/>
        <v>0</v>
      </c>
    </row>
    <row r="125" spans="2:13" s="25" customFormat="1" ht="12.75">
      <c r="B125" s="25" t="s">
        <v>50</v>
      </c>
      <c r="F125" s="25">
        <f>SUM(F97:F100)</f>
        <v>23</v>
      </c>
      <c r="G125" s="25">
        <f aca="true" t="shared" si="14" ref="G125:M125">SUM(G97:G100)</f>
        <v>116</v>
      </c>
      <c r="H125" s="25">
        <f t="shared" si="14"/>
        <v>24</v>
      </c>
      <c r="I125" s="25">
        <f t="shared" si="14"/>
        <v>32</v>
      </c>
      <c r="J125" s="25">
        <f t="shared" si="14"/>
        <v>0</v>
      </c>
      <c r="K125" s="25">
        <f t="shared" si="14"/>
        <v>30</v>
      </c>
      <c r="L125" s="25">
        <f t="shared" si="14"/>
        <v>30</v>
      </c>
      <c r="M125" s="25">
        <f t="shared" si="14"/>
        <v>0</v>
      </c>
    </row>
    <row r="126" spans="2:13" ht="12.75">
      <c r="B126" s="45" t="s">
        <v>51</v>
      </c>
      <c r="F126">
        <f>SUM(F124,F125)</f>
        <v>39</v>
      </c>
      <c r="G126">
        <f aca="true" t="shared" si="15" ref="G126:M126">SUM(G123:G125)</f>
        <v>201</v>
      </c>
      <c r="H126">
        <f t="shared" si="15"/>
        <v>34</v>
      </c>
      <c r="I126">
        <f t="shared" si="15"/>
        <v>42</v>
      </c>
      <c r="J126">
        <f t="shared" si="15"/>
        <v>35</v>
      </c>
      <c r="K126">
        <f t="shared" si="15"/>
        <v>45</v>
      </c>
      <c r="L126">
        <f t="shared" si="15"/>
        <v>45</v>
      </c>
      <c r="M126">
        <f t="shared" si="15"/>
        <v>0</v>
      </c>
    </row>
    <row r="134" spans="2:5" ht="12.75">
      <c r="B134" t="s">
        <v>59</v>
      </c>
      <c r="D134" t="s">
        <v>111</v>
      </c>
      <c r="E134" t="s">
        <v>112</v>
      </c>
    </row>
    <row r="135" spans="2:13" s="40" customFormat="1" ht="12.75">
      <c r="B135" s="40" t="s">
        <v>49</v>
      </c>
      <c r="D135" s="40">
        <v>360</v>
      </c>
      <c r="E135" s="40">
        <v>48</v>
      </c>
      <c r="F135" s="40">
        <f>+F31+F80+F124</f>
        <v>83</v>
      </c>
      <c r="G135" s="40">
        <f>+G31+G80+G124</f>
        <v>389</v>
      </c>
      <c r="H135" s="40">
        <f>+H31+H80+H124</f>
        <v>114</v>
      </c>
      <c r="I135" s="40">
        <f>+I31+I80+I124</f>
        <v>90</v>
      </c>
      <c r="J135" s="40">
        <f>+J31+J80+J124</f>
        <v>35</v>
      </c>
      <c r="K135" s="40">
        <f>+K31+K80+K124</f>
        <v>60</v>
      </c>
      <c r="L135" s="40">
        <f>+L31+L80+L124</f>
        <v>80</v>
      </c>
      <c r="M135" s="40">
        <f>+M31+M80+M124</f>
        <v>10</v>
      </c>
    </row>
    <row r="136" spans="2:13" s="25" customFormat="1" ht="12.75">
      <c r="B136" s="25" t="s">
        <v>50</v>
      </c>
      <c r="D136" s="25">
        <v>180</v>
      </c>
      <c r="E136" s="25">
        <v>24</v>
      </c>
      <c r="F136" s="25">
        <f>+F32+F81+F125</f>
        <v>36</v>
      </c>
      <c r="G136" s="25">
        <f>+G32+G81+G125</f>
        <v>206</v>
      </c>
      <c r="H136" s="25">
        <f>+H32+H81+H125</f>
        <v>44</v>
      </c>
      <c r="I136" s="25">
        <f>+I32+I81+I125</f>
        <v>42</v>
      </c>
      <c r="J136" s="25">
        <f>+J32+J81+J125</f>
        <v>0</v>
      </c>
      <c r="K136" s="25">
        <f>+K32+K81+K125</f>
        <v>90</v>
      </c>
      <c r="L136" s="25">
        <f>+L32+L81+L125</f>
        <v>30</v>
      </c>
      <c r="M136" s="25">
        <f>+M32+M81+M125</f>
        <v>0</v>
      </c>
    </row>
    <row r="137" spans="2:13" s="41" customFormat="1" ht="12.75">
      <c r="B137" s="41" t="s">
        <v>124</v>
      </c>
      <c r="D137" s="41">
        <v>60</v>
      </c>
      <c r="E137" s="41">
        <v>3</v>
      </c>
      <c r="F137" s="41">
        <f>+F33</f>
        <v>7</v>
      </c>
      <c r="G137" s="41">
        <f>+SUM(G33:G33)</f>
        <v>69</v>
      </c>
      <c r="H137" s="41">
        <f aca="true" t="shared" si="16" ref="H137:M137">+SUM(H33:H33)</f>
        <v>30</v>
      </c>
      <c r="I137" s="41">
        <f t="shared" si="16"/>
        <v>0</v>
      </c>
      <c r="J137" s="41">
        <f t="shared" si="16"/>
        <v>0</v>
      </c>
      <c r="K137" s="41">
        <f t="shared" si="16"/>
        <v>39</v>
      </c>
      <c r="L137" s="41">
        <f t="shared" si="16"/>
        <v>0</v>
      </c>
      <c r="M137" s="41">
        <f t="shared" si="16"/>
        <v>0</v>
      </c>
    </row>
    <row r="138" spans="2:13" s="41" customFormat="1" ht="12.75">
      <c r="B138" s="41" t="s">
        <v>22</v>
      </c>
      <c r="D138" s="41">
        <v>30</v>
      </c>
      <c r="E138" s="41">
        <v>2</v>
      </c>
      <c r="F138" s="41">
        <f>+F34</f>
        <v>2</v>
      </c>
      <c r="G138" s="41">
        <f>SUM(G34:G34)</f>
        <v>30</v>
      </c>
      <c r="H138" s="41">
        <f aca="true" t="shared" si="17" ref="H138:M138">SUM(H34:H34)</f>
        <v>30</v>
      </c>
      <c r="I138" s="41">
        <f t="shared" si="17"/>
        <v>0</v>
      </c>
      <c r="J138" s="41">
        <f t="shared" si="17"/>
        <v>0</v>
      </c>
      <c r="K138" s="41">
        <f t="shared" si="17"/>
        <v>0</v>
      </c>
      <c r="L138" s="41">
        <f t="shared" si="17"/>
        <v>0</v>
      </c>
      <c r="M138" s="41">
        <f t="shared" si="17"/>
        <v>0</v>
      </c>
    </row>
    <row r="139" spans="2:13" s="41" customFormat="1" ht="12.75">
      <c r="B139" s="41" t="s">
        <v>30</v>
      </c>
      <c r="D139" s="41">
        <v>0</v>
      </c>
      <c r="E139" s="41">
        <v>0</v>
      </c>
      <c r="F139" s="41">
        <f>+F82</f>
        <v>1</v>
      </c>
      <c r="G139" s="41">
        <v>0</v>
      </c>
      <c r="H139" s="41">
        <v>0</v>
      </c>
      <c r="I139" s="41">
        <v>0</v>
      </c>
      <c r="J139" s="41">
        <v>0</v>
      </c>
      <c r="K139" s="41">
        <v>0</v>
      </c>
      <c r="L139" s="41">
        <v>0</v>
      </c>
      <c r="M139" s="41">
        <v>0</v>
      </c>
    </row>
    <row r="140" spans="2:13" s="41" customFormat="1" ht="12.75">
      <c r="B140" s="53" t="s">
        <v>108</v>
      </c>
      <c r="C140" s="53"/>
      <c r="D140" s="53">
        <v>120</v>
      </c>
      <c r="E140" s="53">
        <v>5</v>
      </c>
      <c r="F140" s="53">
        <f>+F35+F83</f>
        <v>5</v>
      </c>
      <c r="G140" s="53">
        <f>+G35+G83</f>
        <v>120</v>
      </c>
      <c r="H140" s="53">
        <f>+H35+H83</f>
        <v>0</v>
      </c>
      <c r="I140" s="53">
        <f>+I35+I83</f>
        <v>60</v>
      </c>
      <c r="J140" s="53">
        <f>+J35+J83</f>
        <v>0</v>
      </c>
      <c r="K140" s="53">
        <f>+K35+K83</f>
        <v>0</v>
      </c>
      <c r="L140" s="53">
        <f>+L35+L83</f>
        <v>60</v>
      </c>
      <c r="M140" s="53">
        <f>+M35+M83</f>
        <v>0</v>
      </c>
    </row>
    <row r="141" spans="2:14" ht="12.75">
      <c r="B141" s="54" t="s">
        <v>51</v>
      </c>
      <c r="D141" s="55">
        <f aca="true" t="shared" si="18" ref="D141:M141">+SUM(D135:D140)</f>
        <v>750</v>
      </c>
      <c r="E141" s="55">
        <f t="shared" si="18"/>
        <v>82</v>
      </c>
      <c r="F141" s="55">
        <f t="shared" si="18"/>
        <v>134</v>
      </c>
      <c r="G141" s="55">
        <f t="shared" si="18"/>
        <v>814</v>
      </c>
      <c r="H141" s="55">
        <f t="shared" si="18"/>
        <v>218</v>
      </c>
      <c r="I141" s="55">
        <f t="shared" si="18"/>
        <v>192</v>
      </c>
      <c r="J141" s="55">
        <f t="shared" si="18"/>
        <v>35</v>
      </c>
      <c r="K141" s="55">
        <f t="shared" si="18"/>
        <v>189</v>
      </c>
      <c r="L141" s="55">
        <f t="shared" si="18"/>
        <v>170</v>
      </c>
      <c r="M141" s="55">
        <f t="shared" si="18"/>
        <v>10</v>
      </c>
      <c r="N141" s="55"/>
    </row>
    <row r="142" spans="4:14" ht="12.75"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55"/>
    </row>
    <row r="143" spans="2:8" ht="12.75">
      <c r="B143" s="47" t="s">
        <v>101</v>
      </c>
      <c r="C143" s="15"/>
      <c r="D143" s="15"/>
      <c r="E143" s="15"/>
      <c r="F143" s="15"/>
      <c r="G143" s="15"/>
      <c r="H143" s="15"/>
    </row>
    <row r="144" spans="2:8" ht="12.75">
      <c r="B144" s="15"/>
      <c r="C144" s="47" t="s">
        <v>51</v>
      </c>
      <c r="D144" s="47" t="s">
        <v>42</v>
      </c>
      <c r="E144" s="47" t="s">
        <v>141</v>
      </c>
      <c r="F144" s="47" t="s">
        <v>42</v>
      </c>
      <c r="G144" s="47" t="s">
        <v>142</v>
      </c>
      <c r="H144" s="47" t="s">
        <v>42</v>
      </c>
    </row>
    <row r="145" spans="2:8" ht="12.75">
      <c r="B145" s="47" t="s">
        <v>53</v>
      </c>
      <c r="C145" s="15">
        <f>+E145+G145</f>
        <v>581</v>
      </c>
      <c r="D145" s="72">
        <f>+C145/C$148</f>
        <v>0.4727420667209113</v>
      </c>
      <c r="E145" s="15">
        <f>SUM(H12:H23)+SUM(K12:K23)+SUM(H52:H61)+SUM(K52:K61)+SUM(H95:H105)+SUM(K95:K105)</f>
        <v>425</v>
      </c>
      <c r="F145" s="72">
        <f>+E145/E$148</f>
        <v>0.443169968717414</v>
      </c>
      <c r="G145" s="73">
        <f>SUM(H64:H71)+SUM(K64:K71)+SUM(H108:H115)+SUM(K108:K115)</f>
        <v>156</v>
      </c>
      <c r="H145" s="72">
        <f>+G145/G$148</f>
        <v>0.5777777777777777</v>
      </c>
    </row>
    <row r="146" spans="2:8" ht="12.75">
      <c r="B146" s="47" t="s">
        <v>54</v>
      </c>
      <c r="C146" s="15">
        <f>+E146+G146</f>
        <v>527</v>
      </c>
      <c r="D146" s="72">
        <f>+C146/C$148</f>
        <v>0.4288039056143206</v>
      </c>
      <c r="E146" s="15">
        <f>SUM(I12:I23)+SUM(L12:L23)+SUM(I52:I61)+SUM(L52:L61)+SUM(I95:I105)+SUM(L95:L105)</f>
        <v>431</v>
      </c>
      <c r="F146" s="72">
        <f>+E146/E$148</f>
        <v>0.4494264859228363</v>
      </c>
      <c r="G146" s="73">
        <f>SUM(I64:I71)+SUM(L64:L71)+SUM(I108:I115)+SUM(L108:L115)</f>
        <v>96</v>
      </c>
      <c r="H146" s="72">
        <f>+G146/G$148</f>
        <v>0.35555555555555557</v>
      </c>
    </row>
    <row r="147" spans="2:8" ht="12.75">
      <c r="B147" s="47" t="s">
        <v>55</v>
      </c>
      <c r="C147" s="15">
        <f>+E147+G147</f>
        <v>121</v>
      </c>
      <c r="D147" s="72">
        <f>+C147/C$148</f>
        <v>0.0984540276647681</v>
      </c>
      <c r="E147" s="15">
        <f>+SUM(J12:J23)+SUM(M12:M23)+SUM(J52:J61)+SUM(M52:M61)+SUM(J95:J105)+SUM(M95:M105)</f>
        <v>103</v>
      </c>
      <c r="F147" s="72">
        <f>+E147/E$148</f>
        <v>0.10740354535974973</v>
      </c>
      <c r="G147" s="73">
        <f>SUM(J64:J71)+SUM(M64:M71)+SUM(J108:J115)+SUM(M108:M115)</f>
        <v>18</v>
      </c>
      <c r="H147" s="72">
        <f>+G147/G$148</f>
        <v>0.06666666666666667</v>
      </c>
    </row>
    <row r="148" spans="2:8" ht="12.75">
      <c r="B148" s="47" t="s">
        <v>51</v>
      </c>
      <c r="C148" s="15">
        <f>+E148+G148</f>
        <v>1229</v>
      </c>
      <c r="D148" s="72">
        <f>+C148/C$148</f>
        <v>1</v>
      </c>
      <c r="E148" s="15">
        <f>SUM(E145:E147)</f>
        <v>959</v>
      </c>
      <c r="F148" s="72">
        <f>+E148/E$148</f>
        <v>1</v>
      </c>
      <c r="G148" s="73">
        <f>SUM(G145:G147)</f>
        <v>270</v>
      </c>
      <c r="H148" s="72">
        <f>+G148/G$148</f>
        <v>1</v>
      </c>
    </row>
    <row r="151" ht="12.75">
      <c r="B151" t="s">
        <v>143</v>
      </c>
    </row>
    <row r="152" ht="12.75">
      <c r="B152" t="s">
        <v>144</v>
      </c>
    </row>
  </sheetData>
  <sheetProtection/>
  <mergeCells count="34">
    <mergeCell ref="A9:A11"/>
    <mergeCell ref="B9:B11"/>
    <mergeCell ref="C9:E9"/>
    <mergeCell ref="G9:M9"/>
    <mergeCell ref="N9:N11"/>
    <mergeCell ref="F10:F11"/>
    <mergeCell ref="H10:J10"/>
    <mergeCell ref="K10:M10"/>
    <mergeCell ref="H25:J25"/>
    <mergeCell ref="K25:M25"/>
    <mergeCell ref="B29:E29"/>
    <mergeCell ref="B30:E30"/>
    <mergeCell ref="A49:A51"/>
    <mergeCell ref="B49:B51"/>
    <mergeCell ref="C49:E49"/>
    <mergeCell ref="G49:M49"/>
    <mergeCell ref="A92:A94"/>
    <mergeCell ref="B92:B94"/>
    <mergeCell ref="C92:E92"/>
    <mergeCell ref="G92:M92"/>
    <mergeCell ref="B79:E79"/>
    <mergeCell ref="N49:N51"/>
    <mergeCell ref="F50:F51"/>
    <mergeCell ref="H50:J50"/>
    <mergeCell ref="K50:M50"/>
    <mergeCell ref="G73:I73"/>
    <mergeCell ref="J73:L73"/>
    <mergeCell ref="B123:E123"/>
    <mergeCell ref="N92:N94"/>
    <mergeCell ref="F93:F94"/>
    <mergeCell ref="H93:J93"/>
    <mergeCell ref="K93:M93"/>
    <mergeCell ref="H117:J117"/>
    <mergeCell ref="K117:M117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2"/>
  <sheetViews>
    <sheetView tabSelected="1" view="pageLayout" workbookViewId="0" topLeftCell="A1">
      <selection activeCell="A1" sqref="A1"/>
    </sheetView>
  </sheetViews>
  <sheetFormatPr defaultColWidth="9.00390625" defaultRowHeight="12.75"/>
  <cols>
    <col min="1" max="1" width="3.375" style="0" customWidth="1"/>
    <col min="2" max="2" width="40.00390625" style="0" customWidth="1"/>
    <col min="3" max="3" width="7.625" style="0" customWidth="1"/>
    <col min="4" max="4" width="8.25390625" style="0" customWidth="1"/>
    <col min="5" max="5" width="10.625" style="0" customWidth="1"/>
    <col min="6" max="6" width="10.75390625" style="0" customWidth="1"/>
    <col min="7" max="7" width="8.125" style="0" customWidth="1"/>
    <col min="8" max="8" width="7.375" style="0" customWidth="1"/>
    <col min="9" max="10" width="4.375" style="0" customWidth="1"/>
    <col min="11" max="11" width="4.625" style="0" customWidth="1"/>
    <col min="12" max="12" width="4.75390625" style="0" bestFit="1" customWidth="1"/>
    <col min="13" max="13" width="4.375" style="0" customWidth="1"/>
    <col min="14" max="14" width="23.125" style="0" customWidth="1"/>
    <col min="15" max="15" width="10.25390625" style="0" bestFit="1" customWidth="1"/>
  </cols>
  <sheetData>
    <row r="1" s="90" customFormat="1" ht="15.75">
      <c r="A1" s="90" t="s">
        <v>140</v>
      </c>
    </row>
    <row r="3" spans="2:11" ht="12.75">
      <c r="B3" s="15" t="s">
        <v>139</v>
      </c>
      <c r="D3" s="15"/>
      <c r="E3" s="20" t="s">
        <v>37</v>
      </c>
      <c r="F3" s="20" t="s">
        <v>0</v>
      </c>
      <c r="G3" s="20"/>
      <c r="H3" s="15"/>
      <c r="I3" s="15"/>
      <c r="J3" s="15"/>
      <c r="K3" s="15"/>
    </row>
    <row r="4" spans="2:11" ht="12.75">
      <c r="B4" t="s">
        <v>1</v>
      </c>
      <c r="D4" s="15"/>
      <c r="E4" s="71">
        <f>G4/G7</f>
        <v>0.5263157894736842</v>
      </c>
      <c r="F4" s="20" t="s">
        <v>39</v>
      </c>
      <c r="G4" s="20">
        <f>H24+K24</f>
        <v>200</v>
      </c>
      <c r="H4" s="15"/>
      <c r="I4" s="15"/>
      <c r="J4" s="15"/>
      <c r="K4" s="15"/>
    </row>
    <row r="5" spans="2:11" ht="12.75">
      <c r="B5" t="s">
        <v>45</v>
      </c>
      <c r="D5" s="15"/>
      <c r="E5" s="71">
        <f>G5/G7</f>
        <v>0.37105263157894736</v>
      </c>
      <c r="F5" s="20" t="s">
        <v>40</v>
      </c>
      <c r="G5" s="20">
        <f>I24+L24</f>
        <v>141</v>
      </c>
      <c r="H5" s="15"/>
      <c r="I5" s="15"/>
      <c r="J5" s="15"/>
      <c r="K5" s="15"/>
    </row>
    <row r="6" spans="2:11" ht="12.75">
      <c r="B6" t="s">
        <v>2</v>
      </c>
      <c r="D6" s="15"/>
      <c r="E6" s="71">
        <f>G6/G7</f>
        <v>0.10263157894736842</v>
      </c>
      <c r="F6" s="20" t="s">
        <v>41</v>
      </c>
      <c r="G6" s="20">
        <f>J24+M24</f>
        <v>39</v>
      </c>
      <c r="H6" s="15"/>
      <c r="I6" s="15"/>
      <c r="J6" s="15"/>
      <c r="K6" s="15"/>
    </row>
    <row r="7" spans="2:11" ht="12.75">
      <c r="B7" t="s">
        <v>56</v>
      </c>
      <c r="D7" s="15"/>
      <c r="E7" s="71">
        <f>SUM(E4:E6)</f>
        <v>1</v>
      </c>
      <c r="F7" s="20" t="s">
        <v>3</v>
      </c>
      <c r="G7" s="20">
        <f>SUM(G4:G6)</f>
        <v>380</v>
      </c>
      <c r="H7" s="15"/>
      <c r="I7" s="15"/>
      <c r="J7" s="15"/>
      <c r="K7" s="15"/>
    </row>
    <row r="8" spans="2:11" ht="12.75">
      <c r="B8" t="s">
        <v>117</v>
      </c>
      <c r="D8" s="15"/>
      <c r="E8" s="15"/>
      <c r="F8" s="15"/>
      <c r="G8" s="15"/>
      <c r="H8" s="15"/>
      <c r="I8" s="15"/>
      <c r="J8" s="15"/>
      <c r="K8" s="15"/>
    </row>
    <row r="9" spans="1:14" ht="12.75" customHeight="1">
      <c r="A9" s="103" t="s">
        <v>33</v>
      </c>
      <c r="B9" s="103" t="s">
        <v>4</v>
      </c>
      <c r="C9" s="104" t="s">
        <v>5</v>
      </c>
      <c r="D9" s="104"/>
      <c r="E9" s="104"/>
      <c r="F9" s="78" t="s">
        <v>6</v>
      </c>
      <c r="G9" s="104" t="s">
        <v>7</v>
      </c>
      <c r="H9" s="103"/>
      <c r="I9" s="103"/>
      <c r="J9" s="103"/>
      <c r="K9" s="103"/>
      <c r="L9" s="103"/>
      <c r="M9" s="103"/>
      <c r="N9" s="94" t="s">
        <v>8</v>
      </c>
    </row>
    <row r="10" spans="1:14" s="1" customFormat="1" ht="12.75">
      <c r="A10" s="103"/>
      <c r="B10" s="107"/>
      <c r="C10" s="79" t="s">
        <v>9</v>
      </c>
      <c r="D10" s="79" t="s">
        <v>10</v>
      </c>
      <c r="E10" s="80" t="s">
        <v>11</v>
      </c>
      <c r="F10" s="101" t="s">
        <v>44</v>
      </c>
      <c r="G10" s="80" t="s">
        <v>3</v>
      </c>
      <c r="H10" s="99" t="s">
        <v>12</v>
      </c>
      <c r="I10" s="100"/>
      <c r="J10" s="101"/>
      <c r="K10" s="99" t="s">
        <v>13</v>
      </c>
      <c r="L10" s="100"/>
      <c r="M10" s="101"/>
      <c r="N10" s="95"/>
    </row>
    <row r="11" spans="1:14" s="1" customFormat="1" ht="12.75">
      <c r="A11" s="103"/>
      <c r="B11" s="107"/>
      <c r="C11" s="82"/>
      <c r="D11" s="82" t="s">
        <v>14</v>
      </c>
      <c r="E11" s="83" t="s">
        <v>15</v>
      </c>
      <c r="F11" s="101"/>
      <c r="G11" s="83" t="s">
        <v>16</v>
      </c>
      <c r="H11" s="81" t="s">
        <v>17</v>
      </c>
      <c r="I11" s="58" t="s">
        <v>18</v>
      </c>
      <c r="J11" s="58" t="s">
        <v>19</v>
      </c>
      <c r="K11" s="58" t="s">
        <v>17</v>
      </c>
      <c r="L11" s="58" t="s">
        <v>18</v>
      </c>
      <c r="M11" s="58" t="s">
        <v>19</v>
      </c>
      <c r="N11" s="96"/>
    </row>
    <row r="12" spans="1:14" s="33" customFormat="1" ht="12.75">
      <c r="A12" s="30">
        <v>1</v>
      </c>
      <c r="B12" s="30" t="s">
        <v>20</v>
      </c>
      <c r="C12" s="31">
        <v>2</v>
      </c>
      <c r="D12" s="31" t="s">
        <v>114</v>
      </c>
      <c r="E12" s="31"/>
      <c r="F12" s="32">
        <v>16</v>
      </c>
      <c r="G12" s="31">
        <v>60</v>
      </c>
      <c r="H12" s="32">
        <v>10</v>
      </c>
      <c r="I12" s="32">
        <v>20</v>
      </c>
      <c r="J12" s="32">
        <v>0</v>
      </c>
      <c r="K12" s="32">
        <v>15</v>
      </c>
      <c r="L12" s="32">
        <v>15</v>
      </c>
      <c r="M12" s="32">
        <v>0</v>
      </c>
      <c r="N12" s="30" t="s">
        <v>138</v>
      </c>
    </row>
    <row r="13" spans="1:14" s="33" customFormat="1" ht="12.75">
      <c r="A13" s="30">
        <v>2</v>
      </c>
      <c r="B13" s="30" t="s">
        <v>21</v>
      </c>
      <c r="C13" s="32">
        <v>2</v>
      </c>
      <c r="D13" s="31" t="s">
        <v>114</v>
      </c>
      <c r="E13" s="32"/>
      <c r="F13" s="32">
        <v>15</v>
      </c>
      <c r="G13" s="32">
        <v>60</v>
      </c>
      <c r="H13" s="32">
        <v>10</v>
      </c>
      <c r="I13" s="32">
        <v>20</v>
      </c>
      <c r="J13" s="32">
        <v>0</v>
      </c>
      <c r="K13" s="32">
        <v>10</v>
      </c>
      <c r="L13" s="32">
        <v>20</v>
      </c>
      <c r="M13" s="32">
        <v>0</v>
      </c>
      <c r="N13" s="30" t="s">
        <v>136</v>
      </c>
    </row>
    <row r="14" spans="1:14" s="33" customFormat="1" ht="12.75">
      <c r="A14" s="30">
        <v>3</v>
      </c>
      <c r="B14" s="30" t="s">
        <v>24</v>
      </c>
      <c r="C14" s="32">
        <v>1</v>
      </c>
      <c r="D14" s="34"/>
      <c r="E14" s="32"/>
      <c r="F14" s="32">
        <v>6</v>
      </c>
      <c r="G14" s="32">
        <v>34</v>
      </c>
      <c r="H14" s="32">
        <v>34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0"/>
    </row>
    <row r="15" spans="1:14" s="24" customFormat="1" ht="12.75">
      <c r="A15" s="21">
        <v>4</v>
      </c>
      <c r="B15" s="21" t="s">
        <v>57</v>
      </c>
      <c r="C15" s="22">
        <v>2</v>
      </c>
      <c r="D15" s="22"/>
      <c r="E15" s="22"/>
      <c r="F15" s="22">
        <v>5</v>
      </c>
      <c r="G15" s="22">
        <v>30</v>
      </c>
      <c r="H15" s="22">
        <v>0</v>
      </c>
      <c r="I15" s="22">
        <v>0</v>
      </c>
      <c r="J15" s="22">
        <v>0</v>
      </c>
      <c r="K15" s="22">
        <v>30</v>
      </c>
      <c r="L15" s="22">
        <v>0</v>
      </c>
      <c r="M15" s="22">
        <v>0</v>
      </c>
      <c r="N15" s="21"/>
    </row>
    <row r="16" spans="1:14" s="38" customFormat="1" ht="12.75">
      <c r="A16" s="35">
        <v>5</v>
      </c>
      <c r="B16" s="35" t="s">
        <v>58</v>
      </c>
      <c r="C16" s="36">
        <v>2</v>
      </c>
      <c r="D16" s="37"/>
      <c r="E16" s="36"/>
      <c r="F16" s="36">
        <v>2</v>
      </c>
      <c r="G16" s="36">
        <v>9</v>
      </c>
      <c r="H16" s="36">
        <v>0</v>
      </c>
      <c r="I16" s="36">
        <v>0</v>
      </c>
      <c r="J16" s="36">
        <v>0</v>
      </c>
      <c r="K16" s="36">
        <v>9</v>
      </c>
      <c r="L16" s="36">
        <v>0</v>
      </c>
      <c r="M16" s="36">
        <v>0</v>
      </c>
      <c r="N16" s="35"/>
    </row>
    <row r="17" spans="1:14" s="38" customFormat="1" ht="12.75">
      <c r="A17" s="35">
        <v>6</v>
      </c>
      <c r="B17" s="35" t="s">
        <v>25</v>
      </c>
      <c r="C17" s="36"/>
      <c r="D17" s="37">
        <v>2</v>
      </c>
      <c r="E17" s="36"/>
      <c r="F17" s="36">
        <v>2</v>
      </c>
      <c r="G17" s="36">
        <v>30</v>
      </c>
      <c r="H17" s="36">
        <v>0</v>
      </c>
      <c r="I17" s="36">
        <v>0</v>
      </c>
      <c r="J17" s="36">
        <v>0</v>
      </c>
      <c r="K17" s="36">
        <v>30</v>
      </c>
      <c r="L17" s="36">
        <v>0</v>
      </c>
      <c r="M17" s="36">
        <v>0</v>
      </c>
      <c r="N17" s="35"/>
    </row>
    <row r="18" spans="1:14" s="38" customFormat="1" ht="12.75">
      <c r="A18" s="35">
        <v>7</v>
      </c>
      <c r="B18" s="35" t="s">
        <v>23</v>
      </c>
      <c r="C18" s="36">
        <v>1</v>
      </c>
      <c r="D18" s="37"/>
      <c r="E18" s="36"/>
      <c r="F18" s="36">
        <v>3</v>
      </c>
      <c r="G18" s="36">
        <v>30</v>
      </c>
      <c r="H18" s="36">
        <v>30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5"/>
    </row>
    <row r="19" spans="1:14" s="29" customFormat="1" ht="12.75">
      <c r="A19" s="35">
        <v>8</v>
      </c>
      <c r="B19" s="35" t="s">
        <v>22</v>
      </c>
      <c r="C19" s="36"/>
      <c r="D19" s="36">
        <v>1</v>
      </c>
      <c r="E19" s="36"/>
      <c r="F19" s="36">
        <v>2</v>
      </c>
      <c r="G19" s="36">
        <v>30</v>
      </c>
      <c r="H19" s="39">
        <v>0</v>
      </c>
      <c r="I19" s="39">
        <v>0</v>
      </c>
      <c r="J19" s="39">
        <v>30</v>
      </c>
      <c r="K19" s="39">
        <v>0</v>
      </c>
      <c r="L19" s="39">
        <v>0</v>
      </c>
      <c r="M19" s="39">
        <v>0</v>
      </c>
      <c r="N19" s="35"/>
    </row>
    <row r="20" spans="1:14" s="29" customFormat="1" ht="12.75">
      <c r="A20" s="49">
        <v>9</v>
      </c>
      <c r="B20" s="50" t="s">
        <v>103</v>
      </c>
      <c r="C20" s="51"/>
      <c r="D20" s="51" t="s">
        <v>114</v>
      </c>
      <c r="E20" s="51"/>
      <c r="F20" s="52">
        <v>2</v>
      </c>
      <c r="G20" s="51">
        <v>60</v>
      </c>
      <c r="H20" s="52">
        <v>0</v>
      </c>
      <c r="I20" s="52">
        <v>30</v>
      </c>
      <c r="J20" s="52">
        <v>0</v>
      </c>
      <c r="K20" s="52">
        <v>0</v>
      </c>
      <c r="L20" s="52">
        <v>30</v>
      </c>
      <c r="M20" s="52">
        <v>0</v>
      </c>
      <c r="N20" s="3" t="s">
        <v>135</v>
      </c>
    </row>
    <row r="21" spans="1:14" ht="12.75">
      <c r="A21" s="26">
        <v>10</v>
      </c>
      <c r="B21" s="3" t="s">
        <v>62</v>
      </c>
      <c r="C21" s="42"/>
      <c r="D21" s="4">
        <v>2</v>
      </c>
      <c r="E21" s="42"/>
      <c r="F21" s="17">
        <v>1</v>
      </c>
      <c r="G21" s="42">
        <v>9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9</v>
      </c>
      <c r="N21" s="27"/>
    </row>
    <row r="22" spans="1:14" ht="12.75">
      <c r="A22" s="26">
        <v>11</v>
      </c>
      <c r="B22" s="26" t="s">
        <v>43</v>
      </c>
      <c r="C22" s="7"/>
      <c r="D22" s="8">
        <v>1</v>
      </c>
      <c r="E22" s="7"/>
      <c r="F22" s="7">
        <v>2</v>
      </c>
      <c r="G22" s="7">
        <v>10</v>
      </c>
      <c r="H22" s="5">
        <v>10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6"/>
    </row>
    <row r="23" spans="1:14" s="59" customFormat="1" ht="25.5">
      <c r="A23" s="56">
        <v>12</v>
      </c>
      <c r="B23" s="57" t="s">
        <v>113</v>
      </c>
      <c r="C23" s="58">
        <v>1</v>
      </c>
      <c r="D23" s="84">
        <v>1</v>
      </c>
      <c r="E23" s="58"/>
      <c r="F23" s="58">
        <v>4</v>
      </c>
      <c r="G23" s="58">
        <v>18</v>
      </c>
      <c r="H23" s="58">
        <v>12</v>
      </c>
      <c r="I23" s="58">
        <v>6</v>
      </c>
      <c r="J23" s="58">
        <v>0</v>
      </c>
      <c r="K23" s="58">
        <v>0</v>
      </c>
      <c r="L23" s="58">
        <v>0</v>
      </c>
      <c r="M23" s="58">
        <v>0</v>
      </c>
      <c r="N23" s="56"/>
    </row>
    <row r="24" spans="1:14" s="13" customFormat="1" ht="12.75">
      <c r="A24" s="11"/>
      <c r="B24" s="11" t="s">
        <v>26</v>
      </c>
      <c r="C24" s="12">
        <f>COUNT(C12:C23)</f>
        <v>7</v>
      </c>
      <c r="D24" s="11"/>
      <c r="E24" s="11"/>
      <c r="F24" s="12">
        <f aca="true" t="shared" si="0" ref="F24:M24">SUM(F12:F23)</f>
        <v>60</v>
      </c>
      <c r="G24" s="12">
        <f t="shared" si="0"/>
        <v>380</v>
      </c>
      <c r="H24" s="12">
        <f t="shared" si="0"/>
        <v>106</v>
      </c>
      <c r="I24" s="12">
        <f t="shared" si="0"/>
        <v>76</v>
      </c>
      <c r="J24" s="12">
        <f t="shared" si="0"/>
        <v>30</v>
      </c>
      <c r="K24" s="12">
        <f t="shared" si="0"/>
        <v>94</v>
      </c>
      <c r="L24" s="12">
        <f t="shared" si="0"/>
        <v>65</v>
      </c>
      <c r="M24" s="12">
        <f t="shared" si="0"/>
        <v>9</v>
      </c>
      <c r="N24" s="11"/>
    </row>
    <row r="25" spans="1:14" s="13" customFormat="1" ht="12.75">
      <c r="A25" s="14"/>
      <c r="B25" s="18" t="s">
        <v>47</v>
      </c>
      <c r="C25" s="19"/>
      <c r="D25" s="19"/>
      <c r="E25" s="19"/>
      <c r="F25" s="19"/>
      <c r="H25" s="91">
        <f>SUM(H24:J24)</f>
        <v>212</v>
      </c>
      <c r="I25" s="91"/>
      <c r="J25" s="91"/>
      <c r="K25" s="91">
        <f>SUM(K24:M24)</f>
        <v>168</v>
      </c>
      <c r="L25" s="91"/>
      <c r="M25" s="91"/>
      <c r="N25" s="14"/>
    </row>
    <row r="26" spans="1:14" s="13" customFormat="1" ht="12.75">
      <c r="A26" s="14"/>
      <c r="B26" s="18"/>
      <c r="C26" s="19"/>
      <c r="D26" s="19"/>
      <c r="E26" s="19"/>
      <c r="F26" s="19"/>
      <c r="H26" s="70"/>
      <c r="I26" s="70"/>
      <c r="J26" s="70"/>
      <c r="K26" s="70"/>
      <c r="L26" s="70"/>
      <c r="M26" s="70"/>
      <c r="N26" s="14"/>
    </row>
    <row r="27" spans="1:14" s="13" customFormat="1" ht="12.75">
      <c r="A27" s="14"/>
      <c r="B27" s="74" t="s">
        <v>44</v>
      </c>
      <c r="C27" s="19"/>
      <c r="D27" s="19"/>
      <c r="E27" s="19"/>
      <c r="F27" s="74"/>
      <c r="G27" s="75" t="s">
        <v>127</v>
      </c>
      <c r="H27" s="75" t="s">
        <v>128</v>
      </c>
      <c r="I27" s="70"/>
      <c r="J27" s="70"/>
      <c r="K27" s="70"/>
      <c r="L27" s="70"/>
      <c r="M27" s="70"/>
      <c r="N27" s="14"/>
    </row>
    <row r="28" spans="2:8" s="1" customFormat="1" ht="12.75">
      <c r="B28" s="76" t="s">
        <v>141</v>
      </c>
      <c r="C28" s="19"/>
      <c r="D28" s="19"/>
      <c r="E28" s="19"/>
      <c r="F28" s="77">
        <f>SUM(F12:F23)</f>
        <v>60</v>
      </c>
      <c r="G28" s="75">
        <f>+SUM(F12:F14)+F18+F19+F22+F23-17</f>
        <v>31</v>
      </c>
      <c r="H28" s="75">
        <f>F28-G28</f>
        <v>29</v>
      </c>
    </row>
    <row r="29" spans="2:5" ht="12.75">
      <c r="B29" s="92"/>
      <c r="C29" s="93"/>
      <c r="D29" s="93"/>
      <c r="E29" s="93"/>
    </row>
    <row r="30" spans="2:5" ht="12.75">
      <c r="B30" s="92" t="s">
        <v>59</v>
      </c>
      <c r="C30" s="93"/>
      <c r="D30" s="93"/>
      <c r="E30" s="93"/>
    </row>
    <row r="31" spans="2:13" s="40" customFormat="1" ht="12.75">
      <c r="B31" s="40" t="s">
        <v>49</v>
      </c>
      <c r="F31" s="40">
        <f>SUM(F12:F14)</f>
        <v>37</v>
      </c>
      <c r="G31" s="40">
        <f aca="true" t="shared" si="1" ref="G31:M31">SUM(G12:G14)</f>
        <v>154</v>
      </c>
      <c r="H31" s="40">
        <f t="shared" si="1"/>
        <v>54</v>
      </c>
      <c r="I31" s="40">
        <f t="shared" si="1"/>
        <v>40</v>
      </c>
      <c r="J31" s="40">
        <f t="shared" si="1"/>
        <v>0</v>
      </c>
      <c r="K31" s="40">
        <f t="shared" si="1"/>
        <v>25</v>
      </c>
      <c r="L31" s="40">
        <f t="shared" si="1"/>
        <v>35</v>
      </c>
      <c r="M31" s="40">
        <f t="shared" si="1"/>
        <v>0</v>
      </c>
    </row>
    <row r="32" spans="2:13" s="25" customFormat="1" ht="12.75">
      <c r="B32" s="25" t="s">
        <v>50</v>
      </c>
      <c r="F32" s="25">
        <f>SUM(F15:F15)</f>
        <v>5</v>
      </c>
      <c r="G32" s="25">
        <f>SUM(G15:G15)</f>
        <v>30</v>
      </c>
      <c r="H32" s="25">
        <f aca="true" t="shared" si="2" ref="H32:M32">SUM(H15:H15)</f>
        <v>0</v>
      </c>
      <c r="I32" s="25">
        <f t="shared" si="2"/>
        <v>0</v>
      </c>
      <c r="J32" s="25">
        <f t="shared" si="2"/>
        <v>0</v>
      </c>
      <c r="K32" s="25">
        <f t="shared" si="2"/>
        <v>30</v>
      </c>
      <c r="L32" s="25">
        <f t="shared" si="2"/>
        <v>0</v>
      </c>
      <c r="M32" s="25">
        <f t="shared" si="2"/>
        <v>0</v>
      </c>
    </row>
    <row r="33" spans="2:13" s="41" customFormat="1" ht="12.75">
      <c r="B33" s="41" t="s">
        <v>100</v>
      </c>
      <c r="F33" s="41">
        <f>SUM(F16:F18)</f>
        <v>7</v>
      </c>
      <c r="G33" s="41">
        <f>+SUM(G16:G18)</f>
        <v>69</v>
      </c>
      <c r="H33" s="41">
        <f aca="true" t="shared" si="3" ref="H33:M33">+SUM(H16:H18)</f>
        <v>30</v>
      </c>
      <c r="I33" s="41">
        <f t="shared" si="3"/>
        <v>0</v>
      </c>
      <c r="J33" s="41">
        <f t="shared" si="3"/>
        <v>0</v>
      </c>
      <c r="K33" s="41">
        <f t="shared" si="3"/>
        <v>39</v>
      </c>
      <c r="L33" s="41">
        <f t="shared" si="3"/>
        <v>0</v>
      </c>
      <c r="M33" s="41">
        <f t="shared" si="3"/>
        <v>0</v>
      </c>
    </row>
    <row r="34" spans="2:13" s="41" customFormat="1" ht="12.75">
      <c r="B34" s="41" t="s">
        <v>22</v>
      </c>
      <c r="F34" s="41">
        <f>SUM(F19:F19)</f>
        <v>2</v>
      </c>
      <c r="G34" s="41">
        <f>SUM(G18:G18)</f>
        <v>30</v>
      </c>
      <c r="H34" s="41">
        <f aca="true" t="shared" si="4" ref="H34:M34">SUM(H18:H18)</f>
        <v>30</v>
      </c>
      <c r="I34" s="41">
        <f t="shared" si="4"/>
        <v>0</v>
      </c>
      <c r="J34" s="41">
        <f t="shared" si="4"/>
        <v>0</v>
      </c>
      <c r="K34" s="41">
        <f t="shared" si="4"/>
        <v>0</v>
      </c>
      <c r="L34" s="41">
        <f t="shared" si="4"/>
        <v>0</v>
      </c>
      <c r="M34" s="41">
        <f t="shared" si="4"/>
        <v>0</v>
      </c>
    </row>
    <row r="35" spans="1:13" ht="12.75">
      <c r="A35" s="53"/>
      <c r="B35" s="53" t="s">
        <v>108</v>
      </c>
      <c r="C35" s="53"/>
      <c r="D35" s="53"/>
      <c r="E35" s="53"/>
      <c r="F35" s="53">
        <f>SUM(F20:F20)</f>
        <v>2</v>
      </c>
      <c r="G35" s="53">
        <f aca="true" t="shared" si="5" ref="G35:M35">SUM(G20:G20)</f>
        <v>60</v>
      </c>
      <c r="H35" s="53">
        <f t="shared" si="5"/>
        <v>0</v>
      </c>
      <c r="I35" s="53">
        <f t="shared" si="5"/>
        <v>30</v>
      </c>
      <c r="J35" s="53">
        <f t="shared" si="5"/>
        <v>0</v>
      </c>
      <c r="K35" s="53">
        <f t="shared" si="5"/>
        <v>0</v>
      </c>
      <c r="L35" s="53">
        <f t="shared" si="5"/>
        <v>30</v>
      </c>
      <c r="M35" s="53">
        <f t="shared" si="5"/>
        <v>0</v>
      </c>
    </row>
    <row r="36" spans="2:13" ht="12.75">
      <c r="B36" s="45" t="s">
        <v>51</v>
      </c>
      <c r="F36">
        <f>SUM(F31:F35)</f>
        <v>53</v>
      </c>
      <c r="G36">
        <f aca="true" t="shared" si="6" ref="G36:M36">SUM(G31:G35)</f>
        <v>343</v>
      </c>
      <c r="H36">
        <f t="shared" si="6"/>
        <v>114</v>
      </c>
      <c r="I36">
        <f t="shared" si="6"/>
        <v>70</v>
      </c>
      <c r="J36">
        <f t="shared" si="6"/>
        <v>0</v>
      </c>
      <c r="K36">
        <f t="shared" si="6"/>
        <v>94</v>
      </c>
      <c r="L36">
        <f t="shared" si="6"/>
        <v>65</v>
      </c>
      <c r="M36">
        <f t="shared" si="6"/>
        <v>0</v>
      </c>
    </row>
    <row r="43" spans="2:7" ht="12.75">
      <c r="B43" s="15" t="s">
        <v>139</v>
      </c>
      <c r="E43" s="20" t="s">
        <v>38</v>
      </c>
      <c r="F43" s="20" t="s">
        <v>0</v>
      </c>
      <c r="G43" s="20"/>
    </row>
    <row r="44" spans="2:7" ht="12.75">
      <c r="B44" t="s">
        <v>1</v>
      </c>
      <c r="E44" s="71">
        <f>G44/G47</f>
        <v>0.4427083333333333</v>
      </c>
      <c r="F44" s="20" t="s">
        <v>39</v>
      </c>
      <c r="G44" s="20">
        <f>H71+K71</f>
        <v>170</v>
      </c>
    </row>
    <row r="45" spans="2:7" ht="12.75">
      <c r="B45" t="s">
        <v>45</v>
      </c>
      <c r="E45" s="71">
        <f>G45/G47</f>
        <v>0.5078125</v>
      </c>
      <c r="F45" s="20" t="s">
        <v>40</v>
      </c>
      <c r="G45" s="20">
        <f>I71+L71</f>
        <v>195</v>
      </c>
    </row>
    <row r="46" spans="2:7" ht="12.75">
      <c r="B46" t="s">
        <v>27</v>
      </c>
      <c r="E46" s="71">
        <f>G46/G47</f>
        <v>0.049479166666666664</v>
      </c>
      <c r="F46" s="20" t="s">
        <v>41</v>
      </c>
      <c r="G46" s="20">
        <f>J71+M71</f>
        <v>19</v>
      </c>
    </row>
    <row r="47" spans="2:7" ht="12.75">
      <c r="B47" t="s">
        <v>56</v>
      </c>
      <c r="E47" s="71">
        <f>SUM(E44:E46)</f>
        <v>0.9999999999999999</v>
      </c>
      <c r="F47" s="20" t="s">
        <v>3</v>
      </c>
      <c r="G47" s="20">
        <f>SUM(G44:G46)</f>
        <v>384</v>
      </c>
    </row>
    <row r="48" ht="12.75">
      <c r="B48" t="s">
        <v>72</v>
      </c>
    </row>
    <row r="49" spans="1:14" ht="12.75">
      <c r="A49" s="103" t="s">
        <v>33</v>
      </c>
      <c r="B49" s="103" t="s">
        <v>4</v>
      </c>
      <c r="C49" s="104" t="s">
        <v>5</v>
      </c>
      <c r="D49" s="104"/>
      <c r="E49" s="104"/>
      <c r="F49" s="78" t="s">
        <v>46</v>
      </c>
      <c r="G49" s="104" t="s">
        <v>7</v>
      </c>
      <c r="H49" s="103"/>
      <c r="I49" s="103"/>
      <c r="J49" s="103"/>
      <c r="K49" s="103"/>
      <c r="L49" s="103"/>
      <c r="M49" s="103"/>
      <c r="N49" s="94" t="s">
        <v>8</v>
      </c>
    </row>
    <row r="50" spans="1:14" ht="12.75">
      <c r="A50" s="103"/>
      <c r="B50" s="107"/>
      <c r="C50" s="79" t="s">
        <v>9</v>
      </c>
      <c r="D50" s="79" t="s">
        <v>10</v>
      </c>
      <c r="E50" s="80" t="s">
        <v>11</v>
      </c>
      <c r="F50" s="101" t="s">
        <v>44</v>
      </c>
      <c r="G50" s="80" t="s">
        <v>3</v>
      </c>
      <c r="H50" s="99" t="s">
        <v>118</v>
      </c>
      <c r="I50" s="100"/>
      <c r="J50" s="101"/>
      <c r="K50" s="99" t="s">
        <v>119</v>
      </c>
      <c r="L50" s="100"/>
      <c r="M50" s="101"/>
      <c r="N50" s="95"/>
    </row>
    <row r="51" spans="1:14" ht="12.75">
      <c r="A51" s="103"/>
      <c r="B51" s="107"/>
      <c r="C51" s="82"/>
      <c r="D51" s="82" t="s">
        <v>14</v>
      </c>
      <c r="E51" s="83" t="s">
        <v>15</v>
      </c>
      <c r="F51" s="101"/>
      <c r="G51" s="83" t="s">
        <v>16</v>
      </c>
      <c r="H51" s="81" t="s">
        <v>17</v>
      </c>
      <c r="I51" s="58" t="s">
        <v>18</v>
      </c>
      <c r="J51" s="58" t="s">
        <v>19</v>
      </c>
      <c r="K51" s="58" t="s">
        <v>17</v>
      </c>
      <c r="L51" s="58" t="s">
        <v>18</v>
      </c>
      <c r="M51" s="58" t="s">
        <v>19</v>
      </c>
      <c r="N51" s="96"/>
    </row>
    <row r="52" spans="1:14" ht="12.75">
      <c r="A52" s="30">
        <v>1</v>
      </c>
      <c r="B52" s="85" t="s">
        <v>63</v>
      </c>
      <c r="C52" s="31">
        <v>4</v>
      </c>
      <c r="D52" s="31" t="s">
        <v>115</v>
      </c>
      <c r="E52" s="31"/>
      <c r="F52" s="32">
        <v>15</v>
      </c>
      <c r="G52" s="31">
        <v>60</v>
      </c>
      <c r="H52" s="32">
        <v>10</v>
      </c>
      <c r="I52" s="32">
        <v>20</v>
      </c>
      <c r="J52" s="32">
        <v>0</v>
      </c>
      <c r="K52" s="32">
        <v>10</v>
      </c>
      <c r="L52" s="32">
        <v>20</v>
      </c>
      <c r="M52" s="32">
        <v>0</v>
      </c>
      <c r="N52" s="30" t="s">
        <v>133</v>
      </c>
    </row>
    <row r="53" spans="1:14" ht="12.75">
      <c r="A53" s="30">
        <v>2</v>
      </c>
      <c r="B53" s="30" t="s">
        <v>28</v>
      </c>
      <c r="C53" s="32">
        <v>4</v>
      </c>
      <c r="D53" s="31">
        <v>4</v>
      </c>
      <c r="E53" s="32"/>
      <c r="F53" s="32">
        <v>5</v>
      </c>
      <c r="G53" s="32">
        <v>30</v>
      </c>
      <c r="H53" s="32">
        <v>0</v>
      </c>
      <c r="I53" s="32">
        <v>0</v>
      </c>
      <c r="J53" s="32">
        <v>0</v>
      </c>
      <c r="K53" s="32">
        <v>10</v>
      </c>
      <c r="L53" s="32">
        <v>10</v>
      </c>
      <c r="M53" s="32">
        <v>10</v>
      </c>
      <c r="N53" s="30"/>
    </row>
    <row r="54" spans="1:14" ht="12.75">
      <c r="A54" s="30">
        <v>3</v>
      </c>
      <c r="B54" s="30" t="s">
        <v>61</v>
      </c>
      <c r="C54" s="32">
        <v>3</v>
      </c>
      <c r="D54" s="31">
        <v>3</v>
      </c>
      <c r="E54" s="32"/>
      <c r="F54" s="32">
        <v>6</v>
      </c>
      <c r="G54" s="32">
        <v>30</v>
      </c>
      <c r="H54" s="32">
        <v>10</v>
      </c>
      <c r="I54" s="32">
        <v>20</v>
      </c>
      <c r="J54" s="32">
        <v>0</v>
      </c>
      <c r="K54" s="32">
        <v>0</v>
      </c>
      <c r="L54" s="32">
        <v>0</v>
      </c>
      <c r="M54" s="32">
        <v>0</v>
      </c>
      <c r="N54" s="30"/>
    </row>
    <row r="55" spans="1:14" ht="12.75">
      <c r="A55" s="30">
        <v>4</v>
      </c>
      <c r="B55" s="30" t="s">
        <v>60</v>
      </c>
      <c r="C55" s="32">
        <v>3</v>
      </c>
      <c r="D55" s="32"/>
      <c r="E55" s="32"/>
      <c r="F55" s="32">
        <v>4</v>
      </c>
      <c r="G55" s="32">
        <v>30</v>
      </c>
      <c r="H55" s="32">
        <v>30</v>
      </c>
      <c r="I55" s="32">
        <v>0</v>
      </c>
      <c r="J55" s="32">
        <v>0</v>
      </c>
      <c r="K55" s="32">
        <v>0</v>
      </c>
      <c r="L55" s="32">
        <v>0</v>
      </c>
      <c r="M55" s="32">
        <v>0</v>
      </c>
      <c r="N55" s="30"/>
    </row>
    <row r="56" spans="1:14" ht="12.75">
      <c r="A56" s="21">
        <v>5</v>
      </c>
      <c r="B56" s="21" t="s">
        <v>81</v>
      </c>
      <c r="C56" s="22">
        <v>3</v>
      </c>
      <c r="D56" s="22">
        <v>3</v>
      </c>
      <c r="E56" s="22"/>
      <c r="F56" s="22">
        <v>4</v>
      </c>
      <c r="G56" s="22">
        <v>30</v>
      </c>
      <c r="H56" s="22">
        <v>20</v>
      </c>
      <c r="I56" s="22">
        <v>10</v>
      </c>
      <c r="J56" s="22">
        <v>0</v>
      </c>
      <c r="K56" s="22">
        <v>0</v>
      </c>
      <c r="L56" s="22">
        <v>0</v>
      </c>
      <c r="M56" s="22">
        <v>0</v>
      </c>
      <c r="N56" s="21"/>
    </row>
    <row r="57" spans="1:14" ht="12.75">
      <c r="A57" s="21">
        <v>6</v>
      </c>
      <c r="B57" s="21" t="s">
        <v>107</v>
      </c>
      <c r="C57" s="22">
        <v>4</v>
      </c>
      <c r="D57" s="22"/>
      <c r="E57" s="22"/>
      <c r="F57" s="22">
        <v>4</v>
      </c>
      <c r="G57" s="22">
        <v>30</v>
      </c>
      <c r="H57" s="23">
        <v>0</v>
      </c>
      <c r="I57" s="23">
        <v>0</v>
      </c>
      <c r="J57" s="23">
        <v>0</v>
      </c>
      <c r="K57" s="23">
        <v>30</v>
      </c>
      <c r="L57" s="23">
        <v>0</v>
      </c>
      <c r="M57" s="23">
        <v>0</v>
      </c>
      <c r="N57" s="21"/>
    </row>
    <row r="58" spans="1:14" ht="12.75">
      <c r="A58" s="35">
        <v>7</v>
      </c>
      <c r="B58" s="35" t="s">
        <v>30</v>
      </c>
      <c r="C58" s="36"/>
      <c r="D58" s="37"/>
      <c r="E58" s="36">
        <v>4</v>
      </c>
      <c r="F58" s="36">
        <v>1</v>
      </c>
      <c r="G58" s="36">
        <v>0</v>
      </c>
      <c r="H58" s="36">
        <v>0</v>
      </c>
      <c r="I58" s="36">
        <v>0</v>
      </c>
      <c r="J58" s="36">
        <v>0</v>
      </c>
      <c r="K58" s="36">
        <v>0</v>
      </c>
      <c r="L58" s="36">
        <v>0</v>
      </c>
      <c r="M58" s="36">
        <v>0</v>
      </c>
      <c r="N58" s="35" t="s">
        <v>31</v>
      </c>
    </row>
    <row r="59" spans="1:14" ht="12.75">
      <c r="A59" s="27">
        <v>8</v>
      </c>
      <c r="B59" s="27" t="s">
        <v>29</v>
      </c>
      <c r="C59" s="17"/>
      <c r="D59" s="42"/>
      <c r="E59" s="17">
        <v>4</v>
      </c>
      <c r="F59" s="17">
        <v>0</v>
      </c>
      <c r="G59" s="17">
        <v>15</v>
      </c>
      <c r="H59" s="28">
        <v>0</v>
      </c>
      <c r="I59" s="28">
        <v>0</v>
      </c>
      <c r="J59" s="28">
        <v>0</v>
      </c>
      <c r="K59" s="28">
        <v>0</v>
      </c>
      <c r="L59" s="28">
        <v>15</v>
      </c>
      <c r="M59" s="28">
        <v>0</v>
      </c>
      <c r="N59" s="35"/>
    </row>
    <row r="60" spans="1:14" ht="12.75">
      <c r="A60" s="49">
        <v>9</v>
      </c>
      <c r="B60" s="50" t="s">
        <v>103</v>
      </c>
      <c r="C60" s="51">
        <v>4</v>
      </c>
      <c r="D60" s="51" t="s">
        <v>115</v>
      </c>
      <c r="E60" s="51"/>
      <c r="F60" s="52">
        <v>3</v>
      </c>
      <c r="G60" s="51">
        <v>60</v>
      </c>
      <c r="H60" s="52">
        <v>0</v>
      </c>
      <c r="I60" s="52">
        <v>30</v>
      </c>
      <c r="J60" s="52">
        <v>0</v>
      </c>
      <c r="K60" s="52">
        <v>0</v>
      </c>
      <c r="L60" s="52">
        <v>30</v>
      </c>
      <c r="M60" s="52">
        <v>0</v>
      </c>
      <c r="N60" s="49" t="s">
        <v>137</v>
      </c>
    </row>
    <row r="61" spans="1:14" ht="12.75">
      <c r="A61" s="3">
        <v>10</v>
      </c>
      <c r="B61" s="3" t="s">
        <v>83</v>
      </c>
      <c r="C61" s="2"/>
      <c r="D61" s="4">
        <v>3</v>
      </c>
      <c r="E61" s="2"/>
      <c r="F61" s="2">
        <v>1</v>
      </c>
      <c r="G61" s="2">
        <v>9</v>
      </c>
      <c r="H61" s="2">
        <v>0</v>
      </c>
      <c r="I61" s="2">
        <v>0</v>
      </c>
      <c r="J61" s="2">
        <v>9</v>
      </c>
      <c r="K61" s="2">
        <v>0</v>
      </c>
      <c r="L61" s="2">
        <v>0</v>
      </c>
      <c r="M61" s="2">
        <v>0</v>
      </c>
      <c r="N61" s="3"/>
    </row>
    <row r="62" spans="1:14" ht="12.75">
      <c r="A62" s="3"/>
      <c r="B62" s="3"/>
      <c r="C62" s="2"/>
      <c r="D62" s="2"/>
      <c r="E62" s="2"/>
      <c r="F62" s="2"/>
      <c r="G62" s="2"/>
      <c r="H62" s="5"/>
      <c r="I62" s="5"/>
      <c r="J62" s="5"/>
      <c r="K62" s="5"/>
      <c r="L62" s="5"/>
      <c r="M62" s="5"/>
      <c r="N62" s="3"/>
    </row>
    <row r="63" spans="1:14" ht="12.75">
      <c r="A63" s="3"/>
      <c r="B63" s="46" t="s">
        <v>52</v>
      </c>
      <c r="C63" s="2"/>
      <c r="D63" s="2"/>
      <c r="E63" s="2"/>
      <c r="F63" s="2"/>
      <c r="G63" s="2"/>
      <c r="H63" s="5"/>
      <c r="I63" s="5"/>
      <c r="J63" s="5"/>
      <c r="K63" s="5"/>
      <c r="L63" s="5"/>
      <c r="M63" s="5"/>
      <c r="N63" s="3"/>
    </row>
    <row r="64" spans="1:14" ht="12.75">
      <c r="A64" s="3">
        <v>11</v>
      </c>
      <c r="B64" s="6" t="s">
        <v>73</v>
      </c>
      <c r="C64" s="48"/>
      <c r="D64" s="2">
        <v>3</v>
      </c>
      <c r="E64" s="2"/>
      <c r="F64" s="2">
        <v>1</v>
      </c>
      <c r="G64" s="2">
        <v>9</v>
      </c>
      <c r="H64" s="2">
        <v>5</v>
      </c>
      <c r="I64" s="2">
        <v>4</v>
      </c>
      <c r="J64" s="2">
        <v>0</v>
      </c>
      <c r="K64" s="2">
        <v>0</v>
      </c>
      <c r="L64" s="2">
        <v>0</v>
      </c>
      <c r="M64" s="2">
        <v>0</v>
      </c>
      <c r="N64" s="3"/>
    </row>
    <row r="65" spans="1:14" ht="12.75">
      <c r="A65" s="3">
        <v>12</v>
      </c>
      <c r="B65" s="6" t="s">
        <v>71</v>
      </c>
      <c r="C65" s="2">
        <v>3</v>
      </c>
      <c r="D65" s="2">
        <v>3</v>
      </c>
      <c r="E65" s="2"/>
      <c r="F65" s="2">
        <v>3</v>
      </c>
      <c r="G65" s="2">
        <v>18</v>
      </c>
      <c r="H65" s="2">
        <v>9</v>
      </c>
      <c r="I65" s="2">
        <v>9</v>
      </c>
      <c r="J65" s="2">
        <v>0</v>
      </c>
      <c r="K65" s="2">
        <v>0</v>
      </c>
      <c r="L65" s="2">
        <v>0</v>
      </c>
      <c r="M65" s="2">
        <v>0</v>
      </c>
      <c r="N65" s="3"/>
    </row>
    <row r="66" spans="1:14" ht="12.75">
      <c r="A66" s="27">
        <v>13</v>
      </c>
      <c r="B66" s="6" t="s">
        <v>74</v>
      </c>
      <c r="C66" s="2"/>
      <c r="D66" s="2">
        <v>3</v>
      </c>
      <c r="E66" s="2"/>
      <c r="F66" s="2">
        <v>3</v>
      </c>
      <c r="G66" s="2">
        <v>18</v>
      </c>
      <c r="H66" s="2">
        <v>9</v>
      </c>
      <c r="I66" s="2">
        <v>9</v>
      </c>
      <c r="J66" s="2">
        <v>0</v>
      </c>
      <c r="K66" s="2">
        <v>0</v>
      </c>
      <c r="L66" s="2">
        <v>0</v>
      </c>
      <c r="M66" s="2">
        <v>0</v>
      </c>
      <c r="N66" s="21"/>
    </row>
    <row r="67" spans="1:14" ht="12.75">
      <c r="A67" s="27">
        <v>14</v>
      </c>
      <c r="B67" s="6" t="s">
        <v>75</v>
      </c>
      <c r="C67" s="2"/>
      <c r="D67" s="2">
        <v>3</v>
      </c>
      <c r="E67" s="2"/>
      <c r="F67" s="2">
        <v>1</v>
      </c>
      <c r="G67" s="2">
        <v>9</v>
      </c>
      <c r="H67" s="2">
        <v>9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1"/>
    </row>
    <row r="68" spans="1:14" ht="12.75">
      <c r="A68" s="3">
        <v>15</v>
      </c>
      <c r="B68" s="6" t="s">
        <v>104</v>
      </c>
      <c r="C68" s="4"/>
      <c r="D68" s="4">
        <v>4</v>
      </c>
      <c r="E68" s="4"/>
      <c r="F68" s="2">
        <v>3</v>
      </c>
      <c r="G68" s="4">
        <v>12</v>
      </c>
      <c r="H68" s="2">
        <v>0</v>
      </c>
      <c r="I68" s="2">
        <v>0</v>
      </c>
      <c r="J68" s="2">
        <v>0</v>
      </c>
      <c r="K68" s="2">
        <v>6</v>
      </c>
      <c r="L68" s="2">
        <v>6</v>
      </c>
      <c r="M68" s="2">
        <v>0</v>
      </c>
      <c r="N68" s="3"/>
    </row>
    <row r="69" spans="1:14" ht="12.75">
      <c r="A69" s="3">
        <v>16</v>
      </c>
      <c r="B69" s="6" t="s">
        <v>76</v>
      </c>
      <c r="C69" s="2"/>
      <c r="D69" s="2">
        <v>4</v>
      </c>
      <c r="E69" s="2"/>
      <c r="F69" s="2">
        <v>3</v>
      </c>
      <c r="G69" s="2">
        <v>12</v>
      </c>
      <c r="H69" s="5">
        <v>0</v>
      </c>
      <c r="I69" s="5">
        <v>0</v>
      </c>
      <c r="J69" s="5">
        <v>0</v>
      </c>
      <c r="K69" s="5">
        <v>6</v>
      </c>
      <c r="L69" s="5">
        <v>6</v>
      </c>
      <c r="M69" s="5">
        <v>0</v>
      </c>
      <c r="N69" s="3"/>
    </row>
    <row r="70" spans="1:14" ht="12.75">
      <c r="A70" s="3">
        <v>17</v>
      </c>
      <c r="B70" s="6" t="s">
        <v>77</v>
      </c>
      <c r="C70" s="2"/>
      <c r="D70" s="2">
        <v>4</v>
      </c>
      <c r="E70" s="2"/>
      <c r="F70" s="2">
        <v>3</v>
      </c>
      <c r="G70" s="2">
        <v>12</v>
      </c>
      <c r="H70" s="5">
        <v>0</v>
      </c>
      <c r="I70" s="5">
        <v>0</v>
      </c>
      <c r="J70" s="5">
        <v>0</v>
      </c>
      <c r="K70" s="5">
        <v>6</v>
      </c>
      <c r="L70" s="5">
        <v>6</v>
      </c>
      <c r="M70" s="5">
        <v>0</v>
      </c>
      <c r="N70" s="3"/>
    </row>
    <row r="71" spans="1:14" ht="12.75">
      <c r="A71" s="11"/>
      <c r="B71" s="60" t="s">
        <v>26</v>
      </c>
      <c r="C71" s="12">
        <f>COUNT(C52:C70)</f>
        <v>8</v>
      </c>
      <c r="D71" s="12"/>
      <c r="E71" s="11"/>
      <c r="F71" s="12">
        <f aca="true" t="shared" si="7" ref="F71:M71">SUM(F52:F70)</f>
        <v>60</v>
      </c>
      <c r="G71" s="12">
        <f t="shared" si="7"/>
        <v>384</v>
      </c>
      <c r="H71" s="12">
        <f t="shared" si="7"/>
        <v>102</v>
      </c>
      <c r="I71" s="12">
        <f t="shared" si="7"/>
        <v>102</v>
      </c>
      <c r="J71" s="12">
        <f t="shared" si="7"/>
        <v>9</v>
      </c>
      <c r="K71" s="12">
        <f t="shared" si="7"/>
        <v>68</v>
      </c>
      <c r="L71" s="12">
        <f t="shared" si="7"/>
        <v>93</v>
      </c>
      <c r="M71" s="12">
        <f t="shared" si="7"/>
        <v>10</v>
      </c>
      <c r="N71" s="11"/>
    </row>
    <row r="72" spans="1:14" ht="12.75">
      <c r="A72" s="1"/>
      <c r="B72" s="18" t="s">
        <v>47</v>
      </c>
      <c r="C72" s="19"/>
      <c r="D72" s="19"/>
      <c r="E72" s="19"/>
      <c r="F72" s="13"/>
      <c r="G72" s="91">
        <f>SUM(H71:J71)</f>
        <v>213</v>
      </c>
      <c r="H72" s="91"/>
      <c r="I72" s="91"/>
      <c r="J72" s="91">
        <f>SUM(K71:M71)</f>
        <v>171</v>
      </c>
      <c r="K72" s="91"/>
      <c r="L72" s="91"/>
      <c r="M72" s="10"/>
      <c r="N72" s="9"/>
    </row>
    <row r="73" spans="1:14" ht="12.75">
      <c r="A73" s="1"/>
      <c r="B73" s="18"/>
      <c r="C73" s="19"/>
      <c r="D73" s="19"/>
      <c r="E73" s="19"/>
      <c r="F73" s="13"/>
      <c r="G73" s="70"/>
      <c r="H73" s="70"/>
      <c r="I73" s="70"/>
      <c r="J73" s="70"/>
      <c r="K73" s="70"/>
      <c r="L73" s="70"/>
      <c r="M73" s="10"/>
      <c r="N73" s="9"/>
    </row>
    <row r="74" spans="1:14" ht="12.75">
      <c r="A74" s="1"/>
      <c r="B74" s="74" t="s">
        <v>44</v>
      </c>
      <c r="C74" s="19"/>
      <c r="D74" s="19"/>
      <c r="E74" s="19"/>
      <c r="F74" s="74">
        <f>SUM(F52:F70)</f>
        <v>60</v>
      </c>
      <c r="G74" s="75" t="s">
        <v>129</v>
      </c>
      <c r="H74" s="75" t="s">
        <v>130</v>
      </c>
      <c r="I74" s="70"/>
      <c r="J74" s="70"/>
      <c r="K74" s="70"/>
      <c r="L74" s="70"/>
      <c r="M74" s="10"/>
      <c r="N74" s="9"/>
    </row>
    <row r="75" spans="1:14" ht="12.75">
      <c r="A75" s="1"/>
      <c r="B75" s="76" t="s">
        <v>141</v>
      </c>
      <c r="C75" s="19"/>
      <c r="D75" s="19"/>
      <c r="E75" s="19"/>
      <c r="F75" s="77">
        <f>SUM(F52:F61)</f>
        <v>43</v>
      </c>
      <c r="G75" s="75">
        <f>+F52+F54+F55+F56+F61-9</f>
        <v>21</v>
      </c>
      <c r="H75" s="75">
        <f>F75-G75</f>
        <v>22</v>
      </c>
      <c r="I75" s="70"/>
      <c r="J75" s="70"/>
      <c r="K75" s="70"/>
      <c r="L75" s="70"/>
      <c r="M75" s="10"/>
      <c r="N75" s="9"/>
    </row>
    <row r="76" spans="1:14" ht="12.75">
      <c r="A76" s="1"/>
      <c r="B76" s="76" t="s">
        <v>142</v>
      </c>
      <c r="C76" s="19"/>
      <c r="D76" s="19"/>
      <c r="E76" s="19"/>
      <c r="F76" s="77">
        <f>SUM(F64:F70)</f>
        <v>17</v>
      </c>
      <c r="G76" s="75">
        <f>+SUM(F64:F67)</f>
        <v>8</v>
      </c>
      <c r="H76" s="75">
        <f>F76-G76</f>
        <v>9</v>
      </c>
      <c r="I76" s="70"/>
      <c r="J76" s="70"/>
      <c r="K76" s="70"/>
      <c r="L76" s="70"/>
      <c r="M76" s="10"/>
      <c r="N76" s="9"/>
    </row>
    <row r="77" spans="1:14" ht="12.75">
      <c r="A77" s="1"/>
      <c r="B77" s="18"/>
      <c r="C77" s="19"/>
      <c r="D77" s="19"/>
      <c r="E77" s="19"/>
      <c r="F77" s="13"/>
      <c r="G77" s="74">
        <f>SUM(G75:G76)</f>
        <v>29</v>
      </c>
      <c r="H77" s="74">
        <f>SUM(H75:H76)</f>
        <v>31</v>
      </c>
      <c r="I77" s="70"/>
      <c r="J77" s="70"/>
      <c r="K77" s="70"/>
      <c r="L77" s="70"/>
      <c r="M77" s="10"/>
      <c r="N77" s="9"/>
    </row>
    <row r="79" spans="2:5" ht="12.75">
      <c r="B79" s="92" t="s">
        <v>59</v>
      </c>
      <c r="C79" s="93"/>
      <c r="D79" s="93"/>
      <c r="E79" s="93"/>
    </row>
    <row r="80" spans="1:14" ht="12.75">
      <c r="A80" s="40"/>
      <c r="B80" s="40" t="s">
        <v>49</v>
      </c>
      <c r="C80" s="40"/>
      <c r="D80" s="40"/>
      <c r="E80" s="40"/>
      <c r="F80" s="40">
        <f>SUM(F52:F55)</f>
        <v>30</v>
      </c>
      <c r="G80" s="40">
        <f aca="true" t="shared" si="8" ref="G80:L80">SUM(G52:G55)</f>
        <v>150</v>
      </c>
      <c r="H80" s="40">
        <f t="shared" si="8"/>
        <v>50</v>
      </c>
      <c r="I80" s="40">
        <f t="shared" si="8"/>
        <v>40</v>
      </c>
      <c r="J80" s="40">
        <f t="shared" si="8"/>
        <v>0</v>
      </c>
      <c r="K80" s="40">
        <f t="shared" si="8"/>
        <v>20</v>
      </c>
      <c r="L80" s="40">
        <f t="shared" si="8"/>
        <v>30</v>
      </c>
      <c r="M80" s="40">
        <f>SUM(M52:M54)</f>
        <v>10</v>
      </c>
      <c r="N80" s="40"/>
    </row>
    <row r="81" spans="1:14" ht="12.75">
      <c r="A81" s="25"/>
      <c r="B81" s="25" t="s">
        <v>50</v>
      </c>
      <c r="C81" s="25"/>
      <c r="D81" s="25"/>
      <c r="E81" s="25"/>
      <c r="F81" s="25">
        <f>SUM(F56:F57)</f>
        <v>8</v>
      </c>
      <c r="G81" s="25">
        <f>SUM(G56:G57)</f>
        <v>60</v>
      </c>
      <c r="H81" s="25">
        <f aca="true" t="shared" si="9" ref="H81:M81">SUM(H56:H57)</f>
        <v>20</v>
      </c>
      <c r="I81" s="25">
        <f t="shared" si="9"/>
        <v>10</v>
      </c>
      <c r="J81" s="25">
        <f t="shared" si="9"/>
        <v>0</v>
      </c>
      <c r="K81" s="25">
        <f t="shared" si="9"/>
        <v>30</v>
      </c>
      <c r="L81" s="25">
        <f t="shared" si="9"/>
        <v>0</v>
      </c>
      <c r="M81" s="25">
        <f t="shared" si="9"/>
        <v>0</v>
      </c>
      <c r="N81" s="25"/>
    </row>
    <row r="82" spans="1:14" ht="12.75">
      <c r="A82" s="41"/>
      <c r="B82" s="41" t="s">
        <v>30</v>
      </c>
      <c r="C82" s="41"/>
      <c r="D82" s="41"/>
      <c r="E82" s="41"/>
      <c r="F82" s="41">
        <f>SUM(F58:F58)</f>
        <v>1</v>
      </c>
      <c r="G82" s="41">
        <v>0</v>
      </c>
      <c r="H82" s="41">
        <v>0</v>
      </c>
      <c r="I82" s="41">
        <v>0</v>
      </c>
      <c r="J82" s="41">
        <v>0</v>
      </c>
      <c r="K82" s="41">
        <v>0</v>
      </c>
      <c r="L82" s="41">
        <v>0</v>
      </c>
      <c r="M82" s="41">
        <v>0</v>
      </c>
      <c r="N82" s="41"/>
    </row>
    <row r="83" spans="1:14" ht="12.75">
      <c r="A83" s="41"/>
      <c r="B83" s="41" t="s">
        <v>108</v>
      </c>
      <c r="C83" s="41"/>
      <c r="D83" s="41"/>
      <c r="E83" s="41"/>
      <c r="F83" s="41">
        <f>SUM(F60:F60)</f>
        <v>3</v>
      </c>
      <c r="G83" s="41">
        <f aca="true" t="shared" si="10" ref="G83:M83">SUM(G60:G60)</f>
        <v>60</v>
      </c>
      <c r="H83" s="41">
        <f t="shared" si="10"/>
        <v>0</v>
      </c>
      <c r="I83" s="41">
        <f t="shared" si="10"/>
        <v>30</v>
      </c>
      <c r="J83" s="41">
        <f t="shared" si="10"/>
        <v>0</v>
      </c>
      <c r="K83" s="41">
        <f t="shared" si="10"/>
        <v>0</v>
      </c>
      <c r="L83" s="41">
        <f t="shared" si="10"/>
        <v>30</v>
      </c>
      <c r="M83" s="41">
        <f t="shared" si="10"/>
        <v>0</v>
      </c>
      <c r="N83" s="41"/>
    </row>
    <row r="84" spans="2:13" ht="12.75">
      <c r="B84" s="45" t="s">
        <v>51</v>
      </c>
      <c r="F84">
        <f>SUM(F80:F83)</f>
        <v>42</v>
      </c>
      <c r="G84">
        <f aca="true" t="shared" si="11" ref="G84:M84">SUM(G80:G83)</f>
        <v>270</v>
      </c>
      <c r="H84">
        <f t="shared" si="11"/>
        <v>70</v>
      </c>
      <c r="I84">
        <f t="shared" si="11"/>
        <v>80</v>
      </c>
      <c r="J84">
        <f t="shared" si="11"/>
        <v>0</v>
      </c>
      <c r="K84">
        <f t="shared" si="11"/>
        <v>50</v>
      </c>
      <c r="L84">
        <f t="shared" si="11"/>
        <v>60</v>
      </c>
      <c r="M84">
        <f t="shared" si="11"/>
        <v>10</v>
      </c>
    </row>
    <row r="86" spans="2:13" ht="12.75">
      <c r="B86" s="15" t="s">
        <v>139</v>
      </c>
      <c r="D86" s="15"/>
      <c r="E86" s="20" t="s">
        <v>38</v>
      </c>
      <c r="F86" s="20" t="s">
        <v>0</v>
      </c>
      <c r="G86" s="20"/>
      <c r="H86" s="15"/>
      <c r="I86" s="15"/>
      <c r="J86" s="15"/>
      <c r="K86" s="15"/>
      <c r="L86" s="15"/>
      <c r="M86" s="15"/>
    </row>
    <row r="87" spans="2:13" ht="12.75">
      <c r="B87" t="s">
        <v>1</v>
      </c>
      <c r="D87" s="16"/>
      <c r="E87" s="71">
        <f>G87/G90</f>
        <v>0.3978494623655914</v>
      </c>
      <c r="F87" s="20" t="s">
        <v>39</v>
      </c>
      <c r="G87" s="20">
        <f>H119+K119</f>
        <v>185</v>
      </c>
      <c r="H87" s="15"/>
      <c r="I87" s="15"/>
      <c r="J87" s="15"/>
      <c r="K87" s="15"/>
      <c r="L87" s="15"/>
      <c r="M87" s="15"/>
    </row>
    <row r="88" spans="2:13" ht="12.75">
      <c r="B88" t="s">
        <v>45</v>
      </c>
      <c r="D88" s="16"/>
      <c r="E88" s="71">
        <f>G88/G90</f>
        <v>0.4838709677419355</v>
      </c>
      <c r="F88" s="20" t="s">
        <v>40</v>
      </c>
      <c r="G88" s="20">
        <f>I119+L119</f>
        <v>225</v>
      </c>
      <c r="H88" s="15"/>
      <c r="I88" s="15"/>
      <c r="J88" s="15"/>
      <c r="K88" s="15"/>
      <c r="L88" s="15"/>
      <c r="M88" s="15"/>
    </row>
    <row r="89" spans="2:13" ht="12.75">
      <c r="B89" t="s">
        <v>32</v>
      </c>
      <c r="D89" s="16"/>
      <c r="E89" s="71">
        <f>G89/G90</f>
        <v>0.11827956989247312</v>
      </c>
      <c r="F89" s="20" t="s">
        <v>41</v>
      </c>
      <c r="G89" s="20">
        <f>J119+M119</f>
        <v>55</v>
      </c>
      <c r="H89" s="15"/>
      <c r="I89" s="15"/>
      <c r="J89" s="15"/>
      <c r="K89" s="15"/>
      <c r="L89" s="15"/>
      <c r="M89" s="15"/>
    </row>
    <row r="90" spans="2:13" ht="12.75">
      <c r="B90" t="s">
        <v>56</v>
      </c>
      <c r="D90" s="15"/>
      <c r="E90" s="71">
        <f>SUM(E87:E89)</f>
        <v>1</v>
      </c>
      <c r="F90" s="20" t="s">
        <v>3</v>
      </c>
      <c r="G90" s="20">
        <f>SUM(G87:G89)</f>
        <v>465</v>
      </c>
      <c r="H90" s="15"/>
      <c r="I90" s="15"/>
      <c r="J90" s="15"/>
      <c r="K90" s="15"/>
      <c r="L90" s="15"/>
      <c r="M90" s="15"/>
    </row>
    <row r="91" ht="12.75">
      <c r="B91" t="s">
        <v>72</v>
      </c>
    </row>
    <row r="92" spans="1:14" ht="25.5">
      <c r="A92" s="103" t="s">
        <v>33</v>
      </c>
      <c r="B92" s="104" t="s">
        <v>4</v>
      </c>
      <c r="C92" s="107" t="s">
        <v>5</v>
      </c>
      <c r="D92" s="108"/>
      <c r="E92" s="109"/>
      <c r="F92" s="78" t="s">
        <v>6</v>
      </c>
      <c r="G92" s="107" t="s">
        <v>7</v>
      </c>
      <c r="H92" s="108"/>
      <c r="I92" s="108"/>
      <c r="J92" s="108"/>
      <c r="K92" s="108"/>
      <c r="L92" s="108"/>
      <c r="M92" s="109"/>
      <c r="N92" s="94" t="s">
        <v>8</v>
      </c>
    </row>
    <row r="93" spans="1:14" ht="12.75">
      <c r="A93" s="103"/>
      <c r="B93" s="105"/>
      <c r="C93" s="79" t="s">
        <v>9</v>
      </c>
      <c r="D93" s="79" t="s">
        <v>10</v>
      </c>
      <c r="E93" s="80" t="s">
        <v>11</v>
      </c>
      <c r="F93" s="97" t="s">
        <v>44</v>
      </c>
      <c r="G93" s="80" t="s">
        <v>3</v>
      </c>
      <c r="H93" s="99" t="s">
        <v>120</v>
      </c>
      <c r="I93" s="100"/>
      <c r="J93" s="101"/>
      <c r="K93" s="99" t="s">
        <v>121</v>
      </c>
      <c r="L93" s="100"/>
      <c r="M93" s="101"/>
      <c r="N93" s="95"/>
    </row>
    <row r="94" spans="1:14" ht="12.75">
      <c r="A94" s="103"/>
      <c r="B94" s="106"/>
      <c r="C94" s="82"/>
      <c r="D94" s="82" t="s">
        <v>14</v>
      </c>
      <c r="E94" s="83" t="s">
        <v>15</v>
      </c>
      <c r="F94" s="98"/>
      <c r="G94" s="83" t="s">
        <v>16</v>
      </c>
      <c r="H94" s="81" t="s">
        <v>17</v>
      </c>
      <c r="I94" s="58" t="s">
        <v>18</v>
      </c>
      <c r="J94" s="58" t="s">
        <v>19</v>
      </c>
      <c r="K94" s="58" t="s">
        <v>17</v>
      </c>
      <c r="L94" s="58" t="s">
        <v>18</v>
      </c>
      <c r="M94" s="58" t="s">
        <v>19</v>
      </c>
      <c r="N94" s="96"/>
    </row>
    <row r="95" spans="1:14" ht="12.75">
      <c r="A95" s="30">
        <v>1</v>
      </c>
      <c r="B95" s="30" t="s">
        <v>78</v>
      </c>
      <c r="C95" s="31">
        <v>5</v>
      </c>
      <c r="D95" s="31">
        <v>5</v>
      </c>
      <c r="E95" s="31"/>
      <c r="F95" s="87">
        <v>7</v>
      </c>
      <c r="G95" s="31">
        <v>30</v>
      </c>
      <c r="H95" s="32">
        <v>10</v>
      </c>
      <c r="I95" s="32">
        <v>10</v>
      </c>
      <c r="J95" s="32">
        <v>10</v>
      </c>
      <c r="K95" s="32">
        <v>0</v>
      </c>
      <c r="L95" s="32">
        <v>0</v>
      </c>
      <c r="M95" s="32">
        <v>0</v>
      </c>
      <c r="N95" s="30"/>
    </row>
    <row r="96" spans="1:14" ht="12.75">
      <c r="A96" s="30">
        <v>2</v>
      </c>
      <c r="B96" s="30" t="s">
        <v>35</v>
      </c>
      <c r="C96" s="32">
        <v>6</v>
      </c>
      <c r="D96" s="31">
        <v>6</v>
      </c>
      <c r="E96" s="32"/>
      <c r="F96" s="87">
        <v>7</v>
      </c>
      <c r="G96" s="32">
        <v>30</v>
      </c>
      <c r="H96" s="32">
        <v>0</v>
      </c>
      <c r="I96" s="32">
        <v>0</v>
      </c>
      <c r="J96" s="32">
        <v>0</v>
      </c>
      <c r="K96" s="32">
        <v>15</v>
      </c>
      <c r="L96" s="32">
        <v>15</v>
      </c>
      <c r="M96" s="32">
        <v>0</v>
      </c>
      <c r="N96" s="30"/>
    </row>
    <row r="97" spans="1:14" ht="12.75">
      <c r="A97" s="21">
        <v>3</v>
      </c>
      <c r="B97" s="44" t="s">
        <v>48</v>
      </c>
      <c r="C97" s="43">
        <v>5</v>
      </c>
      <c r="D97" s="43">
        <v>5</v>
      </c>
      <c r="E97" s="43"/>
      <c r="F97" s="22">
        <v>6</v>
      </c>
      <c r="G97" s="43">
        <v>30</v>
      </c>
      <c r="H97" s="22">
        <v>10</v>
      </c>
      <c r="I97" s="22">
        <v>20</v>
      </c>
      <c r="J97" s="22">
        <v>0</v>
      </c>
      <c r="K97" s="22">
        <v>0</v>
      </c>
      <c r="L97" s="22">
        <v>0</v>
      </c>
      <c r="M97" s="22">
        <v>0</v>
      </c>
      <c r="N97" s="21"/>
    </row>
    <row r="98" spans="1:14" ht="12.75">
      <c r="A98" s="21">
        <v>4</v>
      </c>
      <c r="B98" s="21" t="s">
        <v>79</v>
      </c>
      <c r="C98" s="43">
        <v>6</v>
      </c>
      <c r="D98" s="43">
        <v>6</v>
      </c>
      <c r="E98" s="43"/>
      <c r="F98" s="22">
        <v>6</v>
      </c>
      <c r="G98" s="43">
        <v>30</v>
      </c>
      <c r="H98" s="22">
        <v>0</v>
      </c>
      <c r="I98" s="22">
        <v>0</v>
      </c>
      <c r="J98" s="22">
        <v>0</v>
      </c>
      <c r="K98" s="22">
        <v>15</v>
      </c>
      <c r="L98" s="22">
        <v>15</v>
      </c>
      <c r="M98" s="22">
        <v>0</v>
      </c>
      <c r="N98" s="21"/>
    </row>
    <row r="99" spans="1:14" ht="12.75">
      <c r="A99" s="21">
        <v>5</v>
      </c>
      <c r="B99" s="21" t="s">
        <v>80</v>
      </c>
      <c r="C99" s="22">
        <v>6</v>
      </c>
      <c r="D99" s="43">
        <v>6</v>
      </c>
      <c r="E99" s="22"/>
      <c r="F99" s="22">
        <v>6</v>
      </c>
      <c r="G99" s="22">
        <v>30</v>
      </c>
      <c r="H99" s="22">
        <v>0</v>
      </c>
      <c r="I99" s="22">
        <v>0</v>
      </c>
      <c r="J99" s="22">
        <v>0</v>
      </c>
      <c r="K99" s="22">
        <v>15</v>
      </c>
      <c r="L99" s="22">
        <v>15</v>
      </c>
      <c r="M99" s="22">
        <v>0</v>
      </c>
      <c r="N99" s="21"/>
    </row>
    <row r="100" spans="1:14" s="69" customFormat="1" ht="12.75">
      <c r="A100" s="65">
        <v>6</v>
      </c>
      <c r="B100" s="65" t="s">
        <v>126</v>
      </c>
      <c r="C100" s="66">
        <v>5</v>
      </c>
      <c r="D100" s="66">
        <v>5</v>
      </c>
      <c r="E100" s="66"/>
      <c r="F100" s="67">
        <v>5</v>
      </c>
      <c r="G100" s="66">
        <v>26</v>
      </c>
      <c r="H100" s="67">
        <v>14</v>
      </c>
      <c r="I100" s="67">
        <v>12</v>
      </c>
      <c r="J100" s="67">
        <v>0</v>
      </c>
      <c r="K100" s="67">
        <v>0</v>
      </c>
      <c r="L100" s="67">
        <v>0</v>
      </c>
      <c r="M100" s="67">
        <v>0</v>
      </c>
      <c r="N100" s="65"/>
    </row>
    <row r="101" spans="1:14" s="89" customFormat="1" ht="12.75">
      <c r="A101" s="85">
        <v>7</v>
      </c>
      <c r="B101" s="85" t="s">
        <v>105</v>
      </c>
      <c r="C101" s="87"/>
      <c r="D101" s="87">
        <v>5</v>
      </c>
      <c r="E101" s="87"/>
      <c r="F101" s="87">
        <v>2</v>
      </c>
      <c r="G101" s="87">
        <v>25</v>
      </c>
      <c r="H101" s="87">
        <v>0</v>
      </c>
      <c r="I101" s="87">
        <v>0</v>
      </c>
      <c r="J101" s="87">
        <v>25</v>
      </c>
      <c r="K101" s="87">
        <v>0</v>
      </c>
      <c r="L101" s="87">
        <v>0</v>
      </c>
      <c r="M101" s="87">
        <v>0</v>
      </c>
      <c r="N101" s="85"/>
    </row>
    <row r="102" spans="1:14" ht="12.75">
      <c r="A102" s="3">
        <v>8</v>
      </c>
      <c r="B102" s="3" t="s">
        <v>82</v>
      </c>
      <c r="C102" s="2"/>
      <c r="D102" s="4">
        <v>5</v>
      </c>
      <c r="E102" s="2"/>
      <c r="F102" s="2">
        <v>4</v>
      </c>
      <c r="G102" s="2">
        <v>18</v>
      </c>
      <c r="H102" s="2">
        <v>10</v>
      </c>
      <c r="I102" s="2">
        <v>8</v>
      </c>
      <c r="J102" s="2">
        <v>0</v>
      </c>
      <c r="K102" s="2">
        <v>0</v>
      </c>
      <c r="L102" s="2">
        <v>0</v>
      </c>
      <c r="M102" s="2">
        <v>0</v>
      </c>
      <c r="N102" s="3"/>
    </row>
    <row r="103" spans="1:14" ht="12.75">
      <c r="A103" s="3">
        <v>9</v>
      </c>
      <c r="B103" s="3" t="s">
        <v>34</v>
      </c>
      <c r="C103" s="2"/>
      <c r="D103" s="2">
        <v>5</v>
      </c>
      <c r="E103" s="2"/>
      <c r="F103" s="2">
        <v>5</v>
      </c>
      <c r="G103" s="2">
        <v>18</v>
      </c>
      <c r="H103" s="5">
        <v>8</v>
      </c>
      <c r="I103" s="5">
        <v>0</v>
      </c>
      <c r="J103" s="5">
        <v>10</v>
      </c>
      <c r="K103" s="5">
        <v>0</v>
      </c>
      <c r="L103" s="5">
        <v>0</v>
      </c>
      <c r="M103" s="5">
        <v>0</v>
      </c>
      <c r="N103" s="3"/>
    </row>
    <row r="104" spans="1:14" ht="12.75">
      <c r="A104" s="3">
        <v>10</v>
      </c>
      <c r="B104" s="6" t="s">
        <v>29</v>
      </c>
      <c r="C104" s="7"/>
      <c r="D104" s="8"/>
      <c r="E104" s="7" t="s">
        <v>116</v>
      </c>
      <c r="F104" s="2">
        <v>10</v>
      </c>
      <c r="G104" s="2">
        <v>30</v>
      </c>
      <c r="H104" s="2">
        <v>0</v>
      </c>
      <c r="I104" s="2">
        <v>15</v>
      </c>
      <c r="J104" s="2">
        <v>0</v>
      </c>
      <c r="K104" s="2">
        <v>0</v>
      </c>
      <c r="L104" s="2">
        <v>15</v>
      </c>
      <c r="M104" s="2">
        <v>0</v>
      </c>
      <c r="N104" s="3" t="s">
        <v>134</v>
      </c>
    </row>
    <row r="105" spans="1:14" ht="12.75">
      <c r="A105" s="3">
        <v>11</v>
      </c>
      <c r="B105" s="6" t="s">
        <v>84</v>
      </c>
      <c r="C105" s="7"/>
      <c r="D105" s="8">
        <v>6</v>
      </c>
      <c r="E105" s="7"/>
      <c r="F105" s="2">
        <v>4</v>
      </c>
      <c r="G105" s="2">
        <v>18</v>
      </c>
      <c r="H105" s="2">
        <v>0</v>
      </c>
      <c r="I105" s="2">
        <v>0</v>
      </c>
      <c r="J105" s="2">
        <v>0</v>
      </c>
      <c r="K105" s="2">
        <v>8</v>
      </c>
      <c r="L105" s="2">
        <v>10</v>
      </c>
      <c r="M105" s="2">
        <v>0</v>
      </c>
      <c r="N105" s="3"/>
    </row>
    <row r="106" spans="1:14" ht="12.75">
      <c r="A106" s="3"/>
      <c r="B106" s="3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</row>
    <row r="107" spans="1:14" ht="12.75">
      <c r="A107" s="3"/>
      <c r="B107" s="46" t="s">
        <v>52</v>
      </c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</row>
    <row r="108" spans="1:14" ht="12.75">
      <c r="A108" s="3">
        <v>12</v>
      </c>
      <c r="B108" s="27" t="s">
        <v>36</v>
      </c>
      <c r="C108" s="2">
        <v>5</v>
      </c>
      <c r="D108" s="2">
        <v>5</v>
      </c>
      <c r="E108" s="2"/>
      <c r="F108" s="2">
        <v>2</v>
      </c>
      <c r="G108" s="2">
        <v>26</v>
      </c>
      <c r="H108" s="2">
        <v>8</v>
      </c>
      <c r="I108" s="2">
        <v>18</v>
      </c>
      <c r="J108" s="2">
        <v>0</v>
      </c>
      <c r="K108" s="2">
        <v>0</v>
      </c>
      <c r="L108" s="2">
        <v>0</v>
      </c>
      <c r="M108" s="2">
        <v>0</v>
      </c>
      <c r="N108" s="3"/>
    </row>
    <row r="109" spans="1:14" s="63" customFormat="1" ht="25.5">
      <c r="A109" s="57">
        <v>13</v>
      </c>
      <c r="B109" s="61" t="s">
        <v>106</v>
      </c>
      <c r="C109" s="62"/>
      <c r="D109" s="62">
        <v>5</v>
      </c>
      <c r="E109" s="62"/>
      <c r="F109" s="58">
        <v>2</v>
      </c>
      <c r="G109" s="62">
        <v>18</v>
      </c>
      <c r="H109" s="62">
        <v>9</v>
      </c>
      <c r="I109" s="62">
        <v>9</v>
      </c>
      <c r="J109" s="62">
        <v>0</v>
      </c>
      <c r="K109" s="62">
        <v>0</v>
      </c>
      <c r="L109" s="62">
        <v>0</v>
      </c>
      <c r="M109" s="62">
        <v>0</v>
      </c>
      <c r="N109" s="57"/>
    </row>
    <row r="110" spans="1:14" ht="12.75">
      <c r="A110" s="3">
        <v>14</v>
      </c>
      <c r="B110" s="27" t="s">
        <v>92</v>
      </c>
      <c r="C110" s="4"/>
      <c r="D110" s="4">
        <v>5</v>
      </c>
      <c r="E110" s="4"/>
      <c r="F110" s="2">
        <v>2</v>
      </c>
      <c r="G110" s="4">
        <v>12</v>
      </c>
      <c r="H110" s="2">
        <v>6</v>
      </c>
      <c r="I110" s="2">
        <v>6</v>
      </c>
      <c r="J110" s="2">
        <v>0</v>
      </c>
      <c r="K110" s="2">
        <v>0</v>
      </c>
      <c r="L110" s="2">
        <v>0</v>
      </c>
      <c r="M110" s="2">
        <v>0</v>
      </c>
      <c r="N110" s="3"/>
    </row>
    <row r="111" spans="1:14" ht="12.75">
      <c r="A111" s="3">
        <v>15</v>
      </c>
      <c r="B111" s="27" t="s">
        <v>93</v>
      </c>
      <c r="C111" s="4"/>
      <c r="D111" s="4">
        <v>5</v>
      </c>
      <c r="E111" s="4"/>
      <c r="F111" s="2">
        <v>2</v>
      </c>
      <c r="G111" s="4">
        <v>12</v>
      </c>
      <c r="H111" s="2">
        <v>6</v>
      </c>
      <c r="I111" s="2">
        <v>6</v>
      </c>
      <c r="J111" s="2">
        <v>0</v>
      </c>
      <c r="K111" s="2">
        <v>0</v>
      </c>
      <c r="L111" s="2">
        <v>0</v>
      </c>
      <c r="M111" s="2">
        <v>0</v>
      </c>
      <c r="N111" s="3"/>
    </row>
    <row r="112" spans="1:14" ht="12.75">
      <c r="A112" s="3">
        <v>16</v>
      </c>
      <c r="B112" s="27" t="s">
        <v>94</v>
      </c>
      <c r="C112" s="4"/>
      <c r="D112" s="4">
        <v>5</v>
      </c>
      <c r="E112" s="4"/>
      <c r="F112" s="2">
        <v>2</v>
      </c>
      <c r="G112" s="4">
        <v>12</v>
      </c>
      <c r="H112" s="2">
        <v>6</v>
      </c>
      <c r="I112" s="2">
        <v>6</v>
      </c>
      <c r="J112" s="2">
        <v>0</v>
      </c>
      <c r="K112" s="2">
        <v>0</v>
      </c>
      <c r="L112" s="2">
        <v>0</v>
      </c>
      <c r="M112" s="2">
        <v>0</v>
      </c>
      <c r="N112" s="3"/>
    </row>
    <row r="113" spans="1:14" ht="12.75">
      <c r="A113" s="3">
        <v>17</v>
      </c>
      <c r="B113" s="27" t="s">
        <v>95</v>
      </c>
      <c r="C113" s="4"/>
      <c r="D113" s="4">
        <v>5</v>
      </c>
      <c r="E113" s="4"/>
      <c r="F113" s="2">
        <v>1</v>
      </c>
      <c r="G113" s="4">
        <v>10</v>
      </c>
      <c r="H113" s="2">
        <v>0</v>
      </c>
      <c r="I113" s="2">
        <v>0</v>
      </c>
      <c r="J113" s="2">
        <v>10</v>
      </c>
      <c r="K113" s="2">
        <v>0</v>
      </c>
      <c r="L113" s="2">
        <v>0</v>
      </c>
      <c r="M113" s="2">
        <v>0</v>
      </c>
      <c r="N113" s="3"/>
    </row>
    <row r="114" spans="1:14" ht="12.75">
      <c r="A114" s="3">
        <v>18</v>
      </c>
      <c r="B114" s="27" t="s">
        <v>96</v>
      </c>
      <c r="C114" s="4"/>
      <c r="D114" s="4">
        <v>6</v>
      </c>
      <c r="E114" s="4"/>
      <c r="F114" s="2">
        <v>1</v>
      </c>
      <c r="G114" s="4">
        <v>12</v>
      </c>
      <c r="H114" s="2">
        <v>0</v>
      </c>
      <c r="I114" s="2">
        <v>0</v>
      </c>
      <c r="J114" s="2">
        <v>0</v>
      </c>
      <c r="K114" s="2">
        <v>6</v>
      </c>
      <c r="L114" s="2">
        <v>6</v>
      </c>
      <c r="M114" s="2">
        <v>0</v>
      </c>
      <c r="N114" s="3"/>
    </row>
    <row r="115" spans="1:14" ht="12.75">
      <c r="A115" s="3">
        <v>19</v>
      </c>
      <c r="B115" s="27" t="s">
        <v>97</v>
      </c>
      <c r="C115" s="4">
        <v>6</v>
      </c>
      <c r="D115" s="4">
        <v>6</v>
      </c>
      <c r="E115" s="4"/>
      <c r="F115" s="2">
        <v>2</v>
      </c>
      <c r="G115" s="4">
        <v>24</v>
      </c>
      <c r="H115" s="2">
        <v>0</v>
      </c>
      <c r="I115" s="2">
        <v>0</v>
      </c>
      <c r="J115" s="2">
        <v>0</v>
      </c>
      <c r="K115" s="2">
        <v>12</v>
      </c>
      <c r="L115" s="2">
        <v>12</v>
      </c>
      <c r="M115" s="2">
        <v>0</v>
      </c>
      <c r="N115" s="3"/>
    </row>
    <row r="116" spans="1:14" ht="12.75">
      <c r="A116" s="3">
        <v>20</v>
      </c>
      <c r="B116" s="27" t="s">
        <v>98</v>
      </c>
      <c r="C116" s="4"/>
      <c r="D116" s="4">
        <v>6</v>
      </c>
      <c r="E116" s="4"/>
      <c r="F116" s="2">
        <v>2</v>
      </c>
      <c r="G116" s="4">
        <v>24</v>
      </c>
      <c r="H116" s="2">
        <v>0</v>
      </c>
      <c r="I116" s="2">
        <v>0</v>
      </c>
      <c r="J116" s="2">
        <v>0</v>
      </c>
      <c r="K116" s="2">
        <v>12</v>
      </c>
      <c r="L116" s="2">
        <v>12</v>
      </c>
      <c r="M116" s="2">
        <v>0</v>
      </c>
      <c r="N116" s="3"/>
    </row>
    <row r="117" spans="1:14" s="63" customFormat="1" ht="25.5">
      <c r="A117" s="57">
        <v>21</v>
      </c>
      <c r="B117" s="57" t="s">
        <v>123</v>
      </c>
      <c r="C117" s="64"/>
      <c r="D117" s="64">
        <v>6</v>
      </c>
      <c r="E117" s="64"/>
      <c r="F117" s="58">
        <v>1</v>
      </c>
      <c r="G117" s="64">
        <v>12</v>
      </c>
      <c r="H117" s="62">
        <v>0</v>
      </c>
      <c r="I117" s="62">
        <v>0</v>
      </c>
      <c r="J117" s="62">
        <v>0</v>
      </c>
      <c r="K117" s="62">
        <v>6</v>
      </c>
      <c r="L117" s="62">
        <v>6</v>
      </c>
      <c r="M117" s="62">
        <v>0</v>
      </c>
      <c r="N117" s="57"/>
    </row>
    <row r="118" spans="1:14" ht="12.75">
      <c r="A118" s="3">
        <v>22</v>
      </c>
      <c r="B118" s="27" t="s">
        <v>99</v>
      </c>
      <c r="C118" s="4"/>
      <c r="D118" s="4">
        <v>6</v>
      </c>
      <c r="E118" s="4"/>
      <c r="F118" s="2">
        <v>1</v>
      </c>
      <c r="G118" s="4">
        <v>18</v>
      </c>
      <c r="H118" s="2">
        <v>0</v>
      </c>
      <c r="I118" s="2">
        <v>0</v>
      </c>
      <c r="J118" s="2">
        <v>0</v>
      </c>
      <c r="K118" s="2">
        <v>9</v>
      </c>
      <c r="L118" s="2">
        <v>9</v>
      </c>
      <c r="M118" s="2">
        <v>0</v>
      </c>
      <c r="N118" s="3"/>
    </row>
    <row r="119" spans="1:14" ht="12.75">
      <c r="A119" s="11"/>
      <c r="B119" s="11" t="s">
        <v>26</v>
      </c>
      <c r="C119" s="12">
        <f>COUNT(C95:C118)</f>
        <v>8</v>
      </c>
      <c r="D119" s="11"/>
      <c r="E119" s="11"/>
      <c r="F119" s="12">
        <f aca="true" t="shared" si="12" ref="F119:M119">SUM(F95:F118)</f>
        <v>80</v>
      </c>
      <c r="G119" s="12">
        <f t="shared" si="12"/>
        <v>465</v>
      </c>
      <c r="H119" s="12">
        <f t="shared" si="12"/>
        <v>87</v>
      </c>
      <c r="I119" s="12">
        <f t="shared" si="12"/>
        <v>110</v>
      </c>
      <c r="J119" s="12">
        <f t="shared" si="12"/>
        <v>55</v>
      </c>
      <c r="K119" s="12">
        <f t="shared" si="12"/>
        <v>98</v>
      </c>
      <c r="L119" s="12">
        <f t="shared" si="12"/>
        <v>115</v>
      </c>
      <c r="M119" s="12">
        <f t="shared" si="12"/>
        <v>0</v>
      </c>
      <c r="N119" s="11"/>
    </row>
    <row r="120" spans="1:14" ht="12.75">
      <c r="A120" s="15"/>
      <c r="B120" s="15" t="s">
        <v>47</v>
      </c>
      <c r="C120" s="15"/>
      <c r="D120" s="15"/>
      <c r="E120" s="15"/>
      <c r="F120" s="15"/>
      <c r="G120" s="15"/>
      <c r="H120" s="102">
        <f>SUM(H119:J119)</f>
        <v>252</v>
      </c>
      <c r="I120" s="102"/>
      <c r="J120" s="102"/>
      <c r="K120" s="102">
        <f>SUM(K119:M119)</f>
        <v>213</v>
      </c>
      <c r="L120" s="102"/>
      <c r="M120" s="102"/>
      <c r="N120" s="14"/>
    </row>
    <row r="121" spans="1:14" ht="12.75">
      <c r="A121" s="15"/>
      <c r="B121" s="15"/>
      <c r="C121" s="15"/>
      <c r="D121" s="15"/>
      <c r="E121" s="15"/>
      <c r="F121" s="15"/>
      <c r="G121" s="15"/>
      <c r="H121" s="47"/>
      <c r="I121" s="47"/>
      <c r="J121" s="47"/>
      <c r="K121" s="47"/>
      <c r="L121" s="47"/>
      <c r="M121" s="47"/>
      <c r="N121" s="14"/>
    </row>
    <row r="122" spans="1:14" ht="12.75">
      <c r="A122" s="15"/>
      <c r="B122" s="74" t="s">
        <v>44</v>
      </c>
      <c r="C122" s="19"/>
      <c r="D122" s="19"/>
      <c r="E122" s="19"/>
      <c r="F122" s="74">
        <f>SUM(F95:F118)</f>
        <v>80</v>
      </c>
      <c r="G122" s="75" t="s">
        <v>131</v>
      </c>
      <c r="H122" s="75" t="s">
        <v>132</v>
      </c>
      <c r="I122" s="47"/>
      <c r="J122" s="47"/>
      <c r="K122" s="47"/>
      <c r="L122" s="47"/>
      <c r="M122" s="47"/>
      <c r="N122" s="14"/>
    </row>
    <row r="123" spans="1:14" ht="12.75">
      <c r="A123" s="15"/>
      <c r="B123" s="76" t="s">
        <v>141</v>
      </c>
      <c r="C123" s="19"/>
      <c r="D123" s="19"/>
      <c r="E123" s="19"/>
      <c r="F123" s="77">
        <f>SUM(F95:F105)</f>
        <v>62</v>
      </c>
      <c r="G123" s="75">
        <f>+F95+F97+SUM(F100:F104)-10</f>
        <v>29</v>
      </c>
      <c r="H123" s="75">
        <f>F123-G123</f>
        <v>33</v>
      </c>
      <c r="I123" s="47"/>
      <c r="J123" s="47"/>
      <c r="K123" s="47"/>
      <c r="L123" s="47"/>
      <c r="M123" s="47"/>
      <c r="N123" s="14"/>
    </row>
    <row r="124" spans="1:14" ht="12.75">
      <c r="A124" s="15"/>
      <c r="B124" s="76" t="s">
        <v>142</v>
      </c>
      <c r="C124" s="19"/>
      <c r="D124" s="19"/>
      <c r="E124" s="19"/>
      <c r="F124" s="77">
        <f>SUM(F108:F118)</f>
        <v>18</v>
      </c>
      <c r="G124" s="75">
        <f>+SUM(F108:F113)</f>
        <v>11</v>
      </c>
      <c r="H124" s="75">
        <f>F124-G124</f>
        <v>7</v>
      </c>
      <c r="I124" s="47"/>
      <c r="J124" s="47"/>
      <c r="K124" s="47"/>
      <c r="L124" s="47"/>
      <c r="M124" s="47"/>
      <c r="N124" s="14"/>
    </row>
    <row r="125" spans="1:14" ht="12.75">
      <c r="A125" s="15"/>
      <c r="B125" s="15"/>
      <c r="C125" s="15"/>
      <c r="D125" s="15"/>
      <c r="E125" s="15"/>
      <c r="F125" s="15"/>
      <c r="G125" s="74">
        <f>SUM(G123:G124)</f>
        <v>40</v>
      </c>
      <c r="H125" s="74">
        <f>SUM(H123:H124)</f>
        <v>40</v>
      </c>
      <c r="I125" s="47"/>
      <c r="J125" s="47"/>
      <c r="K125" s="47"/>
      <c r="L125" s="47"/>
      <c r="M125" s="47"/>
      <c r="N125" s="14"/>
    </row>
    <row r="126" spans="1:14" ht="12.75">
      <c r="A126" s="15"/>
      <c r="B126" s="92" t="s">
        <v>59</v>
      </c>
      <c r="C126" s="93"/>
      <c r="D126" s="93"/>
      <c r="E126" s="93"/>
      <c r="N126" s="14"/>
    </row>
    <row r="127" spans="1:14" ht="12.75">
      <c r="A127" s="15"/>
      <c r="B127" s="40" t="s">
        <v>49</v>
      </c>
      <c r="C127" s="40"/>
      <c r="D127" s="40"/>
      <c r="E127" s="40"/>
      <c r="F127" s="40">
        <f>SUM(F95:F96)+F101</f>
        <v>16</v>
      </c>
      <c r="G127" s="40">
        <f aca="true" t="shared" si="13" ref="G127:M127">SUM(G95:G96)+G101</f>
        <v>85</v>
      </c>
      <c r="H127" s="40">
        <f t="shared" si="13"/>
        <v>10</v>
      </c>
      <c r="I127" s="40">
        <f t="shared" si="13"/>
        <v>10</v>
      </c>
      <c r="J127" s="40">
        <f t="shared" si="13"/>
        <v>35</v>
      </c>
      <c r="K127" s="40">
        <f t="shared" si="13"/>
        <v>15</v>
      </c>
      <c r="L127" s="40">
        <f t="shared" si="13"/>
        <v>15</v>
      </c>
      <c r="M127" s="40">
        <f t="shared" si="13"/>
        <v>0</v>
      </c>
      <c r="N127" s="14"/>
    </row>
    <row r="128" spans="1:14" ht="12.75">
      <c r="A128" s="15"/>
      <c r="B128" s="25" t="s">
        <v>50</v>
      </c>
      <c r="C128" s="25"/>
      <c r="D128" s="25"/>
      <c r="E128" s="25"/>
      <c r="F128" s="25">
        <f>SUM(F97:F100)</f>
        <v>23</v>
      </c>
      <c r="G128" s="25">
        <f aca="true" t="shared" si="14" ref="G128:M128">SUM(G97:G100)</f>
        <v>116</v>
      </c>
      <c r="H128" s="25">
        <f t="shared" si="14"/>
        <v>24</v>
      </c>
      <c r="I128" s="25">
        <f t="shared" si="14"/>
        <v>32</v>
      </c>
      <c r="J128" s="25">
        <f t="shared" si="14"/>
        <v>0</v>
      </c>
      <c r="K128" s="25">
        <f t="shared" si="14"/>
        <v>30</v>
      </c>
      <c r="L128" s="25">
        <f t="shared" si="14"/>
        <v>30</v>
      </c>
      <c r="M128" s="25">
        <f t="shared" si="14"/>
        <v>0</v>
      </c>
      <c r="N128" s="14"/>
    </row>
    <row r="129" spans="2:13" ht="12.75">
      <c r="B129" s="45" t="s">
        <v>51</v>
      </c>
      <c r="F129">
        <f>SUM(F127:F128)</f>
        <v>39</v>
      </c>
      <c r="G129">
        <f aca="true" t="shared" si="15" ref="G129:M129">SUM(G126:G128)</f>
        <v>201</v>
      </c>
      <c r="H129">
        <f t="shared" si="15"/>
        <v>34</v>
      </c>
      <c r="I129">
        <f t="shared" si="15"/>
        <v>42</v>
      </c>
      <c r="J129">
        <f t="shared" si="15"/>
        <v>35</v>
      </c>
      <c r="K129">
        <f t="shared" si="15"/>
        <v>45</v>
      </c>
      <c r="L129">
        <f t="shared" si="15"/>
        <v>45</v>
      </c>
      <c r="M129">
        <f t="shared" si="15"/>
        <v>0</v>
      </c>
    </row>
    <row r="133" spans="2:5" ht="12.75">
      <c r="B133" t="s">
        <v>59</v>
      </c>
      <c r="D133" t="s">
        <v>109</v>
      </c>
      <c r="E133" t="s">
        <v>110</v>
      </c>
    </row>
    <row r="134" spans="2:13" s="40" customFormat="1" ht="12.75">
      <c r="B134" s="40" t="s">
        <v>49</v>
      </c>
      <c r="D134" s="40">
        <v>360</v>
      </c>
      <c r="E134" s="40">
        <v>48</v>
      </c>
      <c r="F134" s="40">
        <f>+F31+F80+F127</f>
        <v>83</v>
      </c>
      <c r="G134" s="40">
        <f>+G31+G80+G127</f>
        <v>389</v>
      </c>
      <c r="H134" s="40">
        <f>+H31+H80+H127</f>
        <v>114</v>
      </c>
      <c r="I134" s="40">
        <f>+I31+I80+I127</f>
        <v>90</v>
      </c>
      <c r="J134" s="40">
        <f>+J31+J80+J127</f>
        <v>35</v>
      </c>
      <c r="K134" s="40">
        <f>+K31+K80+K127</f>
        <v>60</v>
      </c>
      <c r="L134" s="40">
        <f>+L31+L80+L127</f>
        <v>80</v>
      </c>
      <c r="M134" s="40">
        <f>+M31+M80+M127</f>
        <v>10</v>
      </c>
    </row>
    <row r="135" spans="2:13" s="25" customFormat="1" ht="12.75">
      <c r="B135" s="25" t="s">
        <v>50</v>
      </c>
      <c r="D135" s="25">
        <v>180</v>
      </c>
      <c r="E135" s="25">
        <v>24</v>
      </c>
      <c r="F135" s="25">
        <f>+F32+F81+F128</f>
        <v>36</v>
      </c>
      <c r="G135" s="25">
        <f>+G32+G81+G128</f>
        <v>206</v>
      </c>
      <c r="H135" s="25">
        <f>+H32+H81+H128</f>
        <v>44</v>
      </c>
      <c r="I135" s="25">
        <f>+I32+I81+I128</f>
        <v>42</v>
      </c>
      <c r="J135" s="25">
        <f>+J32+J81+J128</f>
        <v>0</v>
      </c>
      <c r="K135" s="25">
        <f>+K32+K81+K128</f>
        <v>90</v>
      </c>
      <c r="L135" s="25">
        <f>+L32+L81+L128</f>
        <v>30</v>
      </c>
      <c r="M135" s="25">
        <f>+M32+M81+M128</f>
        <v>0</v>
      </c>
    </row>
    <row r="136" spans="2:13" s="41" customFormat="1" ht="12.75">
      <c r="B136" s="41" t="s">
        <v>124</v>
      </c>
      <c r="D136" s="41">
        <v>60</v>
      </c>
      <c r="E136" s="41">
        <v>3</v>
      </c>
      <c r="F136" s="41">
        <f>+F33</f>
        <v>7</v>
      </c>
      <c r="G136" s="41">
        <f>+SUM(G33:G33)</f>
        <v>69</v>
      </c>
      <c r="H136" s="41">
        <f aca="true" t="shared" si="16" ref="H136:M136">+SUM(H33:H33)</f>
        <v>30</v>
      </c>
      <c r="I136" s="41">
        <f t="shared" si="16"/>
        <v>0</v>
      </c>
      <c r="J136" s="41">
        <f t="shared" si="16"/>
        <v>0</v>
      </c>
      <c r="K136" s="41">
        <f t="shared" si="16"/>
        <v>39</v>
      </c>
      <c r="L136" s="41">
        <f t="shared" si="16"/>
        <v>0</v>
      </c>
      <c r="M136" s="41">
        <f t="shared" si="16"/>
        <v>0</v>
      </c>
    </row>
    <row r="137" spans="2:13" s="41" customFormat="1" ht="12.75">
      <c r="B137" s="41" t="s">
        <v>22</v>
      </c>
      <c r="D137" s="41">
        <v>30</v>
      </c>
      <c r="E137" s="41">
        <v>2</v>
      </c>
      <c r="F137" s="41">
        <f>+F34</f>
        <v>2</v>
      </c>
      <c r="G137" s="41">
        <f>SUM(G34:G34)</f>
        <v>30</v>
      </c>
      <c r="H137" s="41">
        <f aca="true" t="shared" si="17" ref="H137:M137">SUM(H34:H34)</f>
        <v>30</v>
      </c>
      <c r="I137" s="41">
        <f t="shared" si="17"/>
        <v>0</v>
      </c>
      <c r="J137" s="41">
        <f t="shared" si="17"/>
        <v>0</v>
      </c>
      <c r="K137" s="41">
        <f t="shared" si="17"/>
        <v>0</v>
      </c>
      <c r="L137" s="41">
        <f t="shared" si="17"/>
        <v>0</v>
      </c>
      <c r="M137" s="41">
        <f t="shared" si="17"/>
        <v>0</v>
      </c>
    </row>
    <row r="138" spans="2:13" s="41" customFormat="1" ht="12.75">
      <c r="B138" s="41" t="s">
        <v>30</v>
      </c>
      <c r="D138" s="41">
        <v>0</v>
      </c>
      <c r="E138" s="41">
        <v>0</v>
      </c>
      <c r="F138" s="41">
        <f>+F82</f>
        <v>1</v>
      </c>
      <c r="G138" s="41">
        <v>0</v>
      </c>
      <c r="H138" s="41">
        <v>0</v>
      </c>
      <c r="I138" s="41">
        <v>0</v>
      </c>
      <c r="J138" s="41">
        <v>0</v>
      </c>
      <c r="K138" s="41">
        <v>0</v>
      </c>
      <c r="L138" s="41">
        <v>0</v>
      </c>
      <c r="M138" s="41">
        <v>0</v>
      </c>
    </row>
    <row r="139" spans="1:14" ht="12.75">
      <c r="A139" s="53"/>
      <c r="B139" s="53" t="s">
        <v>108</v>
      </c>
      <c r="C139" s="53"/>
      <c r="D139" s="53">
        <v>120</v>
      </c>
      <c r="E139" s="53">
        <v>5</v>
      </c>
      <c r="F139" s="53">
        <f>+F35+F83</f>
        <v>5</v>
      </c>
      <c r="G139" s="53">
        <f>+G35+G83</f>
        <v>120</v>
      </c>
      <c r="H139" s="53">
        <f>+H35+H83</f>
        <v>0</v>
      </c>
      <c r="I139" s="53">
        <f>+I35+I83</f>
        <v>60</v>
      </c>
      <c r="J139" s="53">
        <f>+J35+J83</f>
        <v>0</v>
      </c>
      <c r="K139" s="53">
        <f>+K35+K83</f>
        <v>0</v>
      </c>
      <c r="L139" s="53">
        <f>+L35+L83</f>
        <v>60</v>
      </c>
      <c r="M139" s="53">
        <f>+M35+M83</f>
        <v>0</v>
      </c>
      <c r="N139" s="53"/>
    </row>
    <row r="140" spans="2:13" ht="12.75">
      <c r="B140" s="54" t="s">
        <v>51</v>
      </c>
      <c r="D140" s="55">
        <f aca="true" t="shared" si="18" ref="D140:M140">SUM(D134:D139)</f>
        <v>750</v>
      </c>
      <c r="E140" s="55">
        <f t="shared" si="18"/>
        <v>82</v>
      </c>
      <c r="F140" s="55">
        <f t="shared" si="18"/>
        <v>134</v>
      </c>
      <c r="G140" s="55">
        <f t="shared" si="18"/>
        <v>814</v>
      </c>
      <c r="H140" s="55">
        <f t="shared" si="18"/>
        <v>218</v>
      </c>
      <c r="I140" s="55">
        <f t="shared" si="18"/>
        <v>192</v>
      </c>
      <c r="J140" s="55">
        <f t="shared" si="18"/>
        <v>35</v>
      </c>
      <c r="K140" s="55">
        <f t="shared" si="18"/>
        <v>189</v>
      </c>
      <c r="L140" s="55">
        <f t="shared" si="18"/>
        <v>170</v>
      </c>
      <c r="M140" s="55">
        <f t="shared" si="18"/>
        <v>10</v>
      </c>
    </row>
    <row r="141" ht="12.75">
      <c r="B141" s="54"/>
    </row>
    <row r="143" spans="2:8" ht="12.75">
      <c r="B143" s="47" t="s">
        <v>102</v>
      </c>
      <c r="C143" s="15"/>
      <c r="D143" s="15"/>
      <c r="E143" s="15"/>
      <c r="F143" s="15"/>
      <c r="G143" s="15"/>
      <c r="H143" s="15"/>
    </row>
    <row r="144" spans="2:8" ht="12.75">
      <c r="B144" s="15"/>
      <c r="C144" s="47" t="s">
        <v>51</v>
      </c>
      <c r="D144" s="47" t="s">
        <v>42</v>
      </c>
      <c r="E144" s="47" t="s">
        <v>141</v>
      </c>
      <c r="F144" s="47" t="s">
        <v>42</v>
      </c>
      <c r="G144" s="47" t="s">
        <v>142</v>
      </c>
      <c r="H144" s="47" t="s">
        <v>42</v>
      </c>
    </row>
    <row r="145" spans="2:8" ht="12.75">
      <c r="B145" s="47" t="s">
        <v>53</v>
      </c>
      <c r="C145" s="15">
        <f>+E145+G145</f>
        <v>555</v>
      </c>
      <c r="D145" s="72">
        <f>+C145/$C148</f>
        <v>0.451586655817738</v>
      </c>
      <c r="E145" s="15">
        <f>SUM(H12:H23)+SUM(K12:K23)+SUM(H52:H61)+SUM(K52:K61)+SUM(H95:H105)+SUM(K95:K105)</f>
        <v>425</v>
      </c>
      <c r="F145" s="72">
        <f>+E145/$E148</f>
        <v>0.443169968717414</v>
      </c>
      <c r="G145" s="73">
        <f>SUM(H64:H70)+SUM(K64:K70)+SUM(H108:H118)+SUM(K108:K118)</f>
        <v>130</v>
      </c>
      <c r="H145" s="72">
        <f>+G145/$G148</f>
        <v>0.48148148148148145</v>
      </c>
    </row>
    <row r="146" spans="2:8" ht="12.75">
      <c r="B146" s="47" t="s">
        <v>54</v>
      </c>
      <c r="C146" s="15">
        <f>+E146+G146</f>
        <v>561</v>
      </c>
      <c r="D146" s="72">
        <f>+C146/$C148</f>
        <v>0.4564686737184703</v>
      </c>
      <c r="E146" s="15">
        <f>SUM(I12:I23)+SUM(L12:L23)+SUM(I52:I61)+SUM(L52:L61)+SUM(I95:I105)+SUM(L95:L105)</f>
        <v>431</v>
      </c>
      <c r="F146" s="72">
        <f>+E146/$E148</f>
        <v>0.4494264859228363</v>
      </c>
      <c r="G146" s="73">
        <f>SUM(I64:I70)+SUM(L64:L70)+SUM(I108:I118)+SUM(L108:L118)</f>
        <v>130</v>
      </c>
      <c r="H146" s="72">
        <f>+G146/$G148</f>
        <v>0.48148148148148145</v>
      </c>
    </row>
    <row r="147" spans="2:8" ht="12.75">
      <c r="B147" s="47" t="s">
        <v>55</v>
      </c>
      <c r="C147" s="15">
        <f>+E147+G147</f>
        <v>113</v>
      </c>
      <c r="D147" s="72">
        <f>+C147/$C148</f>
        <v>0.0919446704637917</v>
      </c>
      <c r="E147" s="73">
        <f>SUM(J12:J23)+SUM(M12:M23)+SUM(J52:J61)+SUM(M52:M61)+SUM(J95:J105)+SUM(M95:M105)</f>
        <v>103</v>
      </c>
      <c r="F147" s="72">
        <f>+E147/$E148</f>
        <v>0.10740354535974973</v>
      </c>
      <c r="G147" s="73">
        <f>SUM(J64:J70)+SUM(M64:M70)+SUM(J108:J118)+SUM(M108:M118)</f>
        <v>10</v>
      </c>
      <c r="H147" s="72">
        <f>+G147/$G148</f>
        <v>0.037037037037037035</v>
      </c>
    </row>
    <row r="148" spans="2:8" ht="12.75">
      <c r="B148" s="47" t="s">
        <v>51</v>
      </c>
      <c r="C148" s="15">
        <f>+E148+G148</f>
        <v>1229</v>
      </c>
      <c r="D148" s="72">
        <f>+C148/$C148</f>
        <v>1</v>
      </c>
      <c r="E148" s="15">
        <f>SUM(E145:E147)</f>
        <v>959</v>
      </c>
      <c r="F148" s="72">
        <f>+E148/$E148</f>
        <v>1</v>
      </c>
      <c r="G148" s="73">
        <f>SUM(G145:G147)</f>
        <v>270</v>
      </c>
      <c r="H148" s="72">
        <f>+G148/$G148</f>
        <v>1</v>
      </c>
    </row>
    <row r="151" ht="12.75">
      <c r="B151" t="s">
        <v>143</v>
      </c>
    </row>
    <row r="152" ht="12.75">
      <c r="B152" t="s">
        <v>144</v>
      </c>
    </row>
  </sheetData>
  <sheetProtection/>
  <mergeCells count="34">
    <mergeCell ref="N9:N11"/>
    <mergeCell ref="F10:F11"/>
    <mergeCell ref="H10:J10"/>
    <mergeCell ref="K10:M10"/>
    <mergeCell ref="H25:J25"/>
    <mergeCell ref="K25:M25"/>
    <mergeCell ref="B29:E29"/>
    <mergeCell ref="B30:E30"/>
    <mergeCell ref="A9:A11"/>
    <mergeCell ref="B9:B11"/>
    <mergeCell ref="C9:E9"/>
    <mergeCell ref="G9:M9"/>
    <mergeCell ref="A49:A51"/>
    <mergeCell ref="B49:B51"/>
    <mergeCell ref="C49:E49"/>
    <mergeCell ref="B126:E126"/>
    <mergeCell ref="B79:E79"/>
    <mergeCell ref="A92:A94"/>
    <mergeCell ref="B92:B94"/>
    <mergeCell ref="C92:E92"/>
    <mergeCell ref="N49:N51"/>
    <mergeCell ref="F50:F51"/>
    <mergeCell ref="H50:J50"/>
    <mergeCell ref="K50:M50"/>
    <mergeCell ref="G49:M49"/>
    <mergeCell ref="G72:I72"/>
    <mergeCell ref="J72:L72"/>
    <mergeCell ref="H120:J120"/>
    <mergeCell ref="K120:M120"/>
    <mergeCell ref="G92:M92"/>
    <mergeCell ref="N92:N94"/>
    <mergeCell ref="F93:F94"/>
    <mergeCell ref="H93:J93"/>
    <mergeCell ref="K93:M93"/>
  </mergeCells>
  <printOptions/>
  <pageMargins left="0.3937007874015748" right="0.3937007874015748" top="0.3937007874015748" bottom="0.3937007874015748" header="0.31496062992125984" footer="0.31496062992125984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WGRiT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</dc:creator>
  <cp:keywords/>
  <dc:description/>
  <cp:lastModifiedBy>admin</cp:lastModifiedBy>
  <cp:lastPrinted>2010-04-13T10:48:10Z</cp:lastPrinted>
  <dcterms:created xsi:type="dcterms:W3CDTF">2009-03-13T14:33:04Z</dcterms:created>
  <dcterms:modified xsi:type="dcterms:W3CDTF">2010-04-13T10:48:56Z</dcterms:modified>
  <cp:category/>
  <cp:version/>
  <cp:contentType/>
  <cp:contentStatus/>
</cp:coreProperties>
</file>